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Informe WEB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1" i="1" l="1"/>
  <c r="E41" i="1"/>
  <c r="F40" i="1"/>
  <c r="E40" i="1"/>
  <c r="F39" i="1"/>
  <c r="E39" i="1"/>
  <c r="E38" i="1" s="1"/>
  <c r="E37" i="1" s="1"/>
  <c r="F38" i="1"/>
  <c r="F37" i="1" s="1"/>
  <c r="F36" i="1"/>
  <c r="E36" i="1"/>
  <c r="E34" i="1" s="1"/>
  <c r="F35" i="1"/>
  <c r="E35" i="1"/>
  <c r="F33" i="1"/>
  <c r="E33" i="1"/>
  <c r="E32" i="1" s="1"/>
  <c r="F31" i="1"/>
  <c r="F24" i="1" s="1"/>
  <c r="G24" i="1" s="1"/>
  <c r="E31" i="1"/>
  <c r="F30" i="1"/>
  <c r="E30" i="1"/>
  <c r="G29" i="1"/>
  <c r="F29" i="1"/>
  <c r="E29" i="1"/>
  <c r="F28" i="1"/>
  <c r="E28" i="1"/>
  <c r="F27" i="1"/>
  <c r="E27" i="1"/>
  <c r="F26" i="1"/>
  <c r="E26" i="1"/>
  <c r="F25" i="1"/>
  <c r="E25" i="1"/>
  <c r="E24" i="1"/>
  <c r="F23" i="1"/>
  <c r="E23" i="1"/>
  <c r="F22" i="1"/>
  <c r="E22" i="1"/>
  <c r="F21" i="1"/>
  <c r="E21" i="1"/>
  <c r="E20" i="1" s="1"/>
  <c r="F19" i="1"/>
  <c r="F18" i="1" s="1"/>
  <c r="E19" i="1"/>
  <c r="E18" i="1" s="1"/>
  <c r="E17" i="1" s="1"/>
  <c r="F16" i="1"/>
  <c r="E16" i="1"/>
  <c r="F15" i="1"/>
  <c r="E15" i="1"/>
  <c r="F13" i="1"/>
  <c r="G13" i="1" s="1"/>
  <c r="E13" i="1"/>
  <c r="F12" i="1"/>
  <c r="E12" i="1"/>
  <c r="F11" i="1"/>
  <c r="E11" i="1"/>
  <c r="F8" i="1"/>
  <c r="F9" i="1" s="1"/>
  <c r="E8" i="1"/>
  <c r="E9" i="1" s="1"/>
  <c r="G18" i="1" l="1"/>
  <c r="F10" i="1"/>
  <c r="G26" i="1"/>
  <c r="G12" i="1"/>
  <c r="G30" i="1"/>
  <c r="F34" i="1"/>
  <c r="E7" i="1"/>
  <c r="E43" i="1" s="1"/>
  <c r="G27" i="1"/>
  <c r="G19" i="1"/>
  <c r="G28" i="1"/>
  <c r="E14" i="1"/>
  <c r="G33" i="1"/>
  <c r="E10" i="1"/>
  <c r="G15" i="1"/>
  <c r="G21" i="1"/>
  <c r="G9" i="1"/>
  <c r="F7" i="1"/>
  <c r="G10" i="1"/>
  <c r="G8" i="1"/>
  <c r="G11" i="1"/>
  <c r="F14" i="1"/>
  <c r="F20" i="1"/>
  <c r="G20" i="1" s="1"/>
  <c r="F32" i="1"/>
  <c r="G32" i="1" s="1"/>
  <c r="G14" i="1" l="1"/>
  <c r="F17" i="1"/>
  <c r="G17" i="1" s="1"/>
  <c r="G7" i="1"/>
  <c r="F43" i="1" l="1"/>
  <c r="G43" i="1" s="1"/>
</calcChain>
</file>

<file path=xl/sharedStrings.xml><?xml version="1.0" encoding="utf-8"?>
<sst xmlns="http://schemas.openxmlformats.org/spreadsheetml/2006/main" count="81" uniqueCount="58">
  <si>
    <t>MINISTERIO PÚBLICO AÑO 2020</t>
  </si>
  <si>
    <t>Subtítulo</t>
  </si>
  <si>
    <t>Ítem</t>
  </si>
  <si>
    <t>Asignación</t>
  </si>
  <si>
    <t>Descripción</t>
  </si>
  <si>
    <r>
      <t xml:space="preserve">Presupuesto </t>
    </r>
    <r>
      <rPr>
        <b/>
        <u/>
        <sz val="12"/>
        <rFont val="Arial"/>
        <family val="2"/>
      </rPr>
      <t>Vigente</t>
    </r>
  </si>
  <si>
    <t>Ejecución Acumulada</t>
  </si>
  <si>
    <t>Porcentaje de Ejecución</t>
  </si>
  <si>
    <t>Al mes de Enero 2020</t>
  </si>
  <si>
    <t>Al mes de Abril 2017</t>
  </si>
  <si>
    <t>(M$ 2020)</t>
  </si>
  <si>
    <t>(%)</t>
  </si>
  <si>
    <t>Gastos en Personal</t>
  </si>
  <si>
    <t xml:space="preserve">   Remuneraciones</t>
  </si>
  <si>
    <t xml:space="preserve">   Otros </t>
  </si>
  <si>
    <t>Bienes y Servicios de Consumo</t>
  </si>
  <si>
    <t xml:space="preserve">   Operación</t>
  </si>
  <si>
    <t xml:space="preserve">   Fondo Prestaciones a Víctimas y Testigos </t>
  </si>
  <si>
    <t xml:space="preserve">   Peritajes Privados</t>
  </si>
  <si>
    <t>Prestaciones de Seguidad Social</t>
  </si>
  <si>
    <t>01</t>
  </si>
  <si>
    <t xml:space="preserve">   Prestaciones Previsionales</t>
  </si>
  <si>
    <t>03</t>
  </si>
  <si>
    <t xml:space="preserve">   Prestaciones Soc. del empleador</t>
  </si>
  <si>
    <t>S/P</t>
  </si>
  <si>
    <t>Transferencias Corrientes</t>
  </si>
  <si>
    <t xml:space="preserve">   Al Sector privado</t>
  </si>
  <si>
    <t>001</t>
  </si>
  <si>
    <t xml:space="preserve">       Becas</t>
  </si>
  <si>
    <t>02</t>
  </si>
  <si>
    <t xml:space="preserve">    Al Gobierno Central</t>
  </si>
  <si>
    <t xml:space="preserve">       Programa Coordinación Reforma Judicial</t>
  </si>
  <si>
    <t>Integros al Fisco</t>
  </si>
  <si>
    <t xml:space="preserve">       Impuestos</t>
  </si>
  <si>
    <t>Adquisición de Activos No Financieros</t>
  </si>
  <si>
    <t xml:space="preserve">   Edificios</t>
  </si>
  <si>
    <t xml:space="preserve">   Vehículos</t>
  </si>
  <si>
    <t>04</t>
  </si>
  <si>
    <t xml:space="preserve">   Mobiliario y Otros </t>
  </si>
  <si>
    <t>05</t>
  </si>
  <si>
    <t xml:space="preserve">   Máquinas y Equipos </t>
  </si>
  <si>
    <t>06</t>
  </si>
  <si>
    <t xml:space="preserve">   Equipos Informáticos </t>
  </si>
  <si>
    <t>07</t>
  </si>
  <si>
    <t xml:space="preserve">   Programas Informáticos </t>
  </si>
  <si>
    <t>99</t>
  </si>
  <si>
    <t xml:space="preserve">   Otros activos no financieros</t>
  </si>
  <si>
    <t>Iniciativas de Inversión</t>
  </si>
  <si>
    <t xml:space="preserve">   Proyectos</t>
  </si>
  <si>
    <t>Prestamos</t>
  </si>
  <si>
    <t xml:space="preserve">  Anticipos a contratista</t>
  </si>
  <si>
    <t>002</t>
  </si>
  <si>
    <t xml:space="preserve">  Recuperación anticipos a contratista</t>
  </si>
  <si>
    <t>Transferencias de Capital</t>
  </si>
  <si>
    <t xml:space="preserve">   Al Gobierno Central</t>
  </si>
  <si>
    <t>Servicio de la Deuda</t>
  </si>
  <si>
    <t>Saldo Final de Caja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</si>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</sst>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00"/>
    <numFmt numFmtId="166" formatCode="_-* #,##0.00_-;\-* #,##0.00_-;_-* &quot;-&quot;??_-;_-@_-"/>
    <numFmt numFmtId="167" formatCode="_-&quot;$&quot;\ * #,##0.00_-;\-&quot;$&quot;\ * #,##0.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 style="thick">
        <color indexed="10"/>
      </bottom>
      <diagonal/>
    </border>
    <border>
      <left/>
      <right/>
      <top style="medium">
        <color indexed="10"/>
      </top>
      <bottom style="thick">
        <color indexed="10"/>
      </bottom>
      <diagonal/>
    </border>
    <border>
      <left/>
      <right style="medium">
        <color indexed="10"/>
      </right>
      <top style="medium">
        <color indexed="10"/>
      </top>
      <bottom style="thick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</borders>
  <cellStyleXfs count="11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/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/>
    <xf numFmtId="3" fontId="3" fillId="2" borderId="0" xfId="1" applyNumberFormat="1" applyFont="1" applyFill="1" applyBorder="1" applyAlignment="1">
      <alignment horizontal="right"/>
    </xf>
    <xf numFmtId="10" fontId="3" fillId="2" borderId="5" xfId="2" applyNumberFormat="1" applyFont="1" applyFill="1" applyBorder="1" applyAlignment="1">
      <alignment horizontal="right"/>
    </xf>
    <xf numFmtId="3" fontId="3" fillId="2" borderId="7" xfId="1" applyNumberFormat="1" applyFont="1" applyFill="1" applyBorder="1" applyAlignment="1">
      <alignment horizontal="center" vertical="center" wrapText="1"/>
    </xf>
    <xf numFmtId="3" fontId="3" fillId="2" borderId="8" xfId="1" applyNumberFormat="1" applyFont="1" applyFill="1" applyBorder="1" applyAlignment="1">
      <alignment horizontal="center" vertical="center" wrapText="1"/>
    </xf>
    <xf numFmtId="3" fontId="3" fillId="2" borderId="7" xfId="1" applyNumberFormat="1" applyFont="1" applyFill="1" applyBorder="1" applyAlignment="1">
      <alignment horizontal="center"/>
    </xf>
    <xf numFmtId="3" fontId="3" fillId="2" borderId="8" xfId="1" applyNumberFormat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2" xfId="1" applyFont="1" applyFill="1" applyBorder="1"/>
    <xf numFmtId="3" fontId="3" fillId="2" borderId="12" xfId="1" applyNumberFormat="1" applyFont="1" applyFill="1" applyBorder="1"/>
    <xf numFmtId="164" fontId="3" fillId="2" borderId="13" xfId="2" applyNumberFormat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2" xfId="1" applyFont="1" applyFill="1" applyBorder="1"/>
    <xf numFmtId="3" fontId="5" fillId="2" borderId="12" xfId="1" applyNumberFormat="1" applyFont="1" applyFill="1" applyBorder="1"/>
    <xf numFmtId="164" fontId="5" fillId="2" borderId="13" xfId="2" applyNumberFormat="1" applyFont="1" applyFill="1" applyBorder="1" applyAlignment="1">
      <alignment horizontal="center"/>
    </xf>
    <xf numFmtId="3" fontId="3" fillId="0" borderId="12" xfId="1" applyNumberFormat="1" applyFont="1" applyFill="1" applyBorder="1"/>
    <xf numFmtId="164" fontId="3" fillId="0" borderId="13" xfId="2" applyNumberFormat="1" applyFont="1" applyFill="1" applyBorder="1" applyAlignment="1">
      <alignment horizontal="center"/>
    </xf>
    <xf numFmtId="3" fontId="5" fillId="0" borderId="12" xfId="1" applyNumberFormat="1" applyFont="1" applyFill="1" applyBorder="1"/>
    <xf numFmtId="164" fontId="5" fillId="0" borderId="13" xfId="2" applyNumberFormat="1" applyFont="1" applyFill="1" applyBorder="1" applyAlignment="1">
      <alignment horizontal="center"/>
    </xf>
    <xf numFmtId="0" fontId="5" fillId="2" borderId="12" xfId="1" quotePrefix="1" applyFont="1" applyFill="1" applyBorder="1" applyAlignment="1">
      <alignment horizontal="center"/>
    </xf>
    <xf numFmtId="0" fontId="5" fillId="2" borderId="11" xfId="1" applyFont="1" applyFill="1" applyBorder="1"/>
    <xf numFmtId="0" fontId="5" fillId="2" borderId="12" xfId="1" quotePrefix="1" applyFont="1" applyFill="1" applyBorder="1" applyAlignment="1">
      <alignment horizontal="left"/>
    </xf>
    <xf numFmtId="0" fontId="3" fillId="2" borderId="12" xfId="1" quotePrefix="1" applyFont="1" applyFill="1" applyBorder="1" applyAlignment="1">
      <alignment horizontal="center"/>
    </xf>
    <xf numFmtId="165" fontId="3" fillId="0" borderId="12" xfId="1" applyNumberFormat="1" applyFont="1" applyFill="1" applyBorder="1"/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center"/>
    </xf>
    <xf numFmtId="0" fontId="6" fillId="2" borderId="16" xfId="1" quotePrefix="1" applyFont="1" applyFill="1" applyBorder="1" applyAlignment="1">
      <alignment horizontal="center"/>
    </xf>
    <xf numFmtId="0" fontId="6" fillId="2" borderId="17" xfId="1" applyFont="1" applyFill="1" applyBorder="1"/>
    <xf numFmtId="3" fontId="6" fillId="0" borderId="17" xfId="1" applyNumberFormat="1" applyFont="1" applyFill="1" applyBorder="1"/>
    <xf numFmtId="164" fontId="6" fillId="0" borderId="18" xfId="2" applyNumberFormat="1" applyFont="1" applyFill="1" applyBorder="1" applyAlignment="1">
      <alignment horizontal="center"/>
    </xf>
    <xf numFmtId="3" fontId="0" fillId="0" borderId="0" xfId="0" applyNumberFormat="1"/>
    <xf numFmtId="0" fontId="1" fillId="0" borderId="0" xfId="1"/>
    <xf numFmtId="3" fontId="1" fillId="0" borderId="0" xfId="1" applyNumberFormat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justify" textRotation="90" wrapText="1"/>
    </xf>
    <xf numFmtId="0" fontId="3" fillId="2" borderId="6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vertical="justify" textRotation="90" wrapText="1"/>
    </xf>
    <xf numFmtId="0" fontId="3" fillId="2" borderId="7" xfId="1" applyFont="1" applyFill="1" applyBorder="1" applyAlignment="1">
      <alignment horizontal="center" wrapText="1"/>
    </xf>
    <xf numFmtId="3" fontId="3" fillId="2" borderId="7" xfId="1" applyNumberFormat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left" wrapText="1"/>
    </xf>
    <xf numFmtId="0" fontId="3" fillId="2" borderId="7" xfId="1" applyFont="1" applyFill="1" applyBorder="1" applyAlignment="1">
      <alignment wrapText="1"/>
    </xf>
    <xf numFmtId="3" fontId="3" fillId="2" borderId="7" xfId="1" applyNumberFormat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0" fontId="1" fillId="2" borderId="10" xfId="1" applyFont="1" applyFill="1" applyBorder="1"/>
  </cellXfs>
  <cellStyles count="11">
    <cellStyle name="Millares 2" xfId="3"/>
    <cellStyle name="Millares 2 2" xfId="4"/>
    <cellStyle name="Millares 3" xfId="5"/>
    <cellStyle name="Millares 5" xfId="6"/>
    <cellStyle name="Millares 6" xfId="7"/>
    <cellStyle name="Moneda 5" xfId="8"/>
    <cellStyle name="Normal" xfId="0" builtinId="0"/>
    <cellStyle name="Normal 2" xfId="1"/>
    <cellStyle name="Normal 25" xfId="9"/>
    <cellStyle name="Normal 3" xfId="10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Ejecuci&#243;n%20presupuestaria%20mes%20de%20Enero%20de%202020%20MP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Ejecución"/>
      <sheetName val="Informe Victimas y Testigos"/>
      <sheetName val="Informe WEB"/>
    </sheetNames>
    <sheetDataSet>
      <sheetData sheetId="0">
        <row r="34">
          <cell r="S34">
            <v>12607267409</v>
          </cell>
          <cell r="T34">
            <v>151955802000</v>
          </cell>
        </row>
        <row r="36">
          <cell r="S36">
            <v>3846771637</v>
          </cell>
          <cell r="T36">
            <v>47623172147</v>
          </cell>
        </row>
        <row r="49">
          <cell r="S49">
            <v>43634627</v>
          </cell>
          <cell r="T49">
            <v>496840425</v>
          </cell>
        </row>
        <row r="66">
          <cell r="S66">
            <v>135399910</v>
          </cell>
          <cell r="T66">
            <v>1619337611</v>
          </cell>
        </row>
        <row r="75">
          <cell r="S75">
            <v>7422549887</v>
          </cell>
          <cell r="T75">
            <v>87713885546</v>
          </cell>
        </row>
        <row r="81">
          <cell r="S81">
            <v>1079399729</v>
          </cell>
          <cell r="T81">
            <v>38224822000</v>
          </cell>
        </row>
        <row r="161">
          <cell r="S161">
            <v>181554026</v>
          </cell>
          <cell r="T161">
            <v>2907092000</v>
          </cell>
        </row>
        <row r="162">
          <cell r="S162">
            <v>10241687</v>
          </cell>
          <cell r="T162">
            <v>382499000</v>
          </cell>
        </row>
        <row r="168">
          <cell r="S168">
            <v>11346744</v>
          </cell>
          <cell r="T168">
            <v>448802000</v>
          </cell>
        </row>
        <row r="170">
          <cell r="S170">
            <v>0</v>
          </cell>
          <cell r="T170">
            <v>0</v>
          </cell>
        </row>
        <row r="175">
          <cell r="S175">
            <v>0</v>
          </cell>
          <cell r="T175">
            <v>48955000</v>
          </cell>
        </row>
        <row r="177">
          <cell r="S177">
            <v>0</v>
          </cell>
          <cell r="T177">
            <v>845405000</v>
          </cell>
        </row>
        <row r="179">
          <cell r="T179">
            <v>0</v>
          </cell>
        </row>
        <row r="181">
          <cell r="S181">
            <v>0</v>
          </cell>
        </row>
        <row r="185">
          <cell r="S185">
            <v>0</v>
          </cell>
          <cell r="T185">
            <v>0</v>
          </cell>
        </row>
        <row r="201">
          <cell r="S201">
            <v>0</v>
          </cell>
          <cell r="T201">
            <v>67716000</v>
          </cell>
        </row>
        <row r="202">
          <cell r="S202">
            <v>0</v>
          </cell>
          <cell r="T202">
            <v>173439000</v>
          </cell>
        </row>
        <row r="203">
          <cell r="S203">
            <v>309900</v>
          </cell>
          <cell r="T203">
            <v>428689000</v>
          </cell>
        </row>
        <row r="206">
          <cell r="S206">
            <v>29990</v>
          </cell>
          <cell r="T206">
            <v>132414000</v>
          </cell>
        </row>
        <row r="209">
          <cell r="S209">
            <v>0</v>
          </cell>
          <cell r="T209">
            <v>724303000</v>
          </cell>
        </row>
        <row r="212">
          <cell r="S212">
            <v>0</v>
          </cell>
          <cell r="T212">
            <v>0</v>
          </cell>
        </row>
        <row r="214">
          <cell r="S214">
            <v>0</v>
          </cell>
          <cell r="T214">
            <v>8890274000</v>
          </cell>
        </row>
        <row r="367">
          <cell r="S367">
            <v>0</v>
          </cell>
          <cell r="T367">
            <v>0</v>
          </cell>
        </row>
        <row r="380">
          <cell r="S380">
            <v>0</v>
          </cell>
          <cell r="T380">
            <v>0</v>
          </cell>
        </row>
        <row r="390">
          <cell r="S390">
            <v>0</v>
          </cell>
          <cell r="T390">
            <v>0</v>
          </cell>
        </row>
        <row r="394">
          <cell r="S394">
            <v>893038468</v>
          </cell>
          <cell r="T394">
            <v>0</v>
          </cell>
        </row>
        <row r="403">
          <cell r="S403">
            <v>0</v>
          </cell>
          <cell r="T40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8"/>
  <sheetViews>
    <sheetView tabSelected="1" zoomScale="70" zoomScaleNormal="70" workbookViewId="0">
      <selection activeCell="M10" sqref="M10"/>
    </sheetView>
  </sheetViews>
  <sheetFormatPr baseColWidth="10" defaultRowHeight="15" x14ac:dyDescent="0.25"/>
  <cols>
    <col min="1" max="1" width="6" customWidth="1"/>
    <col min="2" max="2" width="6.28515625" customWidth="1"/>
    <col min="3" max="3" width="7" customWidth="1"/>
    <col min="4" max="4" width="50.42578125" customWidth="1"/>
    <col min="5" max="5" width="22" customWidth="1"/>
    <col min="6" max="6" width="23.28515625" customWidth="1"/>
    <col min="7" max="7" width="15.7109375" customWidth="1"/>
  </cols>
  <sheetData>
    <row r="1" spans="1:7" ht="28.5" thickBot="1" x14ac:dyDescent="0.3">
      <c r="A1" s="41" t="s">
        <v>0</v>
      </c>
      <c r="B1" s="42"/>
      <c r="C1" s="42"/>
      <c r="D1" s="42"/>
      <c r="E1" s="42"/>
      <c r="F1" s="42"/>
      <c r="G1" s="43"/>
    </row>
    <row r="2" spans="1:7" ht="17.25" thickTop="1" thickBot="1" x14ac:dyDescent="0.3">
      <c r="A2" s="1"/>
      <c r="B2" s="2"/>
      <c r="C2" s="2"/>
      <c r="D2" s="3"/>
      <c r="E2" s="4"/>
      <c r="F2" s="4"/>
      <c r="G2" s="5"/>
    </row>
    <row r="3" spans="1:7" ht="33" thickTop="1" thickBot="1" x14ac:dyDescent="0.3">
      <c r="A3" s="44" t="s">
        <v>1</v>
      </c>
      <c r="B3" s="46" t="s">
        <v>2</v>
      </c>
      <c r="C3" s="46" t="s">
        <v>3</v>
      </c>
      <c r="D3" s="48" t="s">
        <v>4</v>
      </c>
      <c r="E3" s="51" t="s">
        <v>5</v>
      </c>
      <c r="F3" s="6" t="s">
        <v>6</v>
      </c>
      <c r="G3" s="7" t="s">
        <v>7</v>
      </c>
    </row>
    <row r="4" spans="1:7" ht="16.5" thickTop="1" thickBot="1" x14ac:dyDescent="0.3">
      <c r="A4" s="45"/>
      <c r="B4" s="47"/>
      <c r="C4" s="47"/>
      <c r="D4" s="49"/>
      <c r="E4" s="47"/>
      <c r="F4" s="52" t="s">
        <v>8</v>
      </c>
      <c r="G4" s="53" t="s">
        <v>9</v>
      </c>
    </row>
    <row r="5" spans="1:7" ht="24.75" customHeight="1" thickTop="1" thickBot="1" x14ac:dyDescent="0.3">
      <c r="A5" s="45"/>
      <c r="B5" s="47"/>
      <c r="C5" s="47"/>
      <c r="D5" s="50"/>
      <c r="E5" s="8" t="s">
        <v>10</v>
      </c>
      <c r="F5" s="8" t="s">
        <v>10</v>
      </c>
      <c r="G5" s="9" t="s">
        <v>11</v>
      </c>
    </row>
    <row r="6" spans="1:7" ht="16.5" thickTop="1" x14ac:dyDescent="0.25">
      <c r="A6" s="1"/>
      <c r="B6" s="2"/>
      <c r="C6" s="2"/>
      <c r="D6" s="10"/>
      <c r="E6" s="11"/>
      <c r="F6" s="11"/>
      <c r="G6" s="12"/>
    </row>
    <row r="7" spans="1:7" ht="15.75" x14ac:dyDescent="0.25">
      <c r="A7" s="13">
        <v>21</v>
      </c>
      <c r="B7" s="14"/>
      <c r="C7" s="14"/>
      <c r="D7" s="15" t="s">
        <v>12</v>
      </c>
      <c r="E7" s="16">
        <f>+E8+E9</f>
        <v>151955802</v>
      </c>
      <c r="F7" s="16">
        <f>+F8+F9</f>
        <v>12607267.409</v>
      </c>
      <c r="G7" s="17">
        <f t="shared" ref="G7:G24" si="0">+F7/E7</f>
        <v>8.296667348707093E-2</v>
      </c>
    </row>
    <row r="8" spans="1:7" ht="15.75" x14ac:dyDescent="0.25">
      <c r="A8" s="18"/>
      <c r="B8" s="19"/>
      <c r="C8" s="19"/>
      <c r="D8" s="20" t="s">
        <v>13</v>
      </c>
      <c r="E8" s="21">
        <f>+(('[1]Informe Ejecución'!T36+'[1]Informe Ejecución'!T49+'[1]Informe Ejecución'!T66+'[1]Informe Ejecución'!T75))/1000</f>
        <v>137453235.729</v>
      </c>
      <c r="F8" s="21">
        <f>+('[1]Informe Ejecución'!S36+'[1]Informe Ejecución'!S49+'[1]Informe Ejecución'!S66+'[1]Informe Ejecución'!S75)/1000</f>
        <v>11448356.061000001</v>
      </c>
      <c r="G8" s="22">
        <f t="shared" si="0"/>
        <v>8.3289098290645888E-2</v>
      </c>
    </row>
    <row r="9" spans="1:7" ht="15.75" x14ac:dyDescent="0.25">
      <c r="A9" s="18"/>
      <c r="B9" s="19"/>
      <c r="C9" s="19"/>
      <c r="D9" s="20" t="s">
        <v>14</v>
      </c>
      <c r="E9" s="21">
        <f>+(('[1]Informe Ejecución'!T34)/1000)-('Informe WEB'!E8)</f>
        <v>14502566.270999998</v>
      </c>
      <c r="F9" s="21">
        <f>+(('[1]Informe Ejecución'!S34)/1000)-('Informe WEB'!F8)</f>
        <v>1158911.3479999993</v>
      </c>
      <c r="G9" s="22">
        <f t="shared" si="0"/>
        <v>7.9910777606126998E-2</v>
      </c>
    </row>
    <row r="10" spans="1:7" ht="15.75" x14ac:dyDescent="0.25">
      <c r="A10" s="13">
        <v>22</v>
      </c>
      <c r="B10" s="14"/>
      <c r="C10" s="14"/>
      <c r="D10" s="15" t="s">
        <v>15</v>
      </c>
      <c r="E10" s="23">
        <f>SUM(E11:E13)</f>
        <v>38224822</v>
      </c>
      <c r="F10" s="23">
        <f>SUM(F11:F13)</f>
        <v>1079399.7289999998</v>
      </c>
      <c r="G10" s="24">
        <f t="shared" si="0"/>
        <v>2.8238188499608966E-2</v>
      </c>
    </row>
    <row r="11" spans="1:7" ht="15.75" x14ac:dyDescent="0.25">
      <c r="A11" s="18"/>
      <c r="B11" s="19"/>
      <c r="C11" s="19"/>
      <c r="D11" s="20" t="s">
        <v>16</v>
      </c>
      <c r="E11" s="25">
        <f>+('[1]Informe Ejecución'!T81-'[1]Informe Ejecución'!T161-'[1]Informe Ejecución'!T162)/1000</f>
        <v>34935231</v>
      </c>
      <c r="F11" s="25">
        <f>+('[1]Informe Ejecución'!S81-'[1]Informe Ejecución'!S161-'[1]Informe Ejecución'!S162)/1000</f>
        <v>887604.01599999995</v>
      </c>
      <c r="G11" s="26">
        <f t="shared" si="0"/>
        <v>2.5407131728998729E-2</v>
      </c>
    </row>
    <row r="12" spans="1:7" ht="15.75" x14ac:dyDescent="0.25">
      <c r="A12" s="18"/>
      <c r="B12" s="19"/>
      <c r="C12" s="19"/>
      <c r="D12" s="20" t="s">
        <v>17</v>
      </c>
      <c r="E12" s="25">
        <f>+('[1]Informe Ejecución'!T161)/1000</f>
        <v>2907092</v>
      </c>
      <c r="F12" s="25">
        <f>+('[1]Informe Ejecución'!S161)/1000</f>
        <v>181554.02600000001</v>
      </c>
      <c r="G12" s="26">
        <f t="shared" si="0"/>
        <v>6.2452108842788602E-2</v>
      </c>
    </row>
    <row r="13" spans="1:7" ht="15.75" x14ac:dyDescent="0.25">
      <c r="A13" s="18"/>
      <c r="B13" s="19"/>
      <c r="C13" s="19"/>
      <c r="D13" s="20" t="s">
        <v>18</v>
      </c>
      <c r="E13" s="25">
        <f>+('[1]Informe Ejecución'!T162)/1000</f>
        <v>382499</v>
      </c>
      <c r="F13" s="25">
        <f>+('[1]Informe Ejecución'!S162)/1000</f>
        <v>10241.687</v>
      </c>
      <c r="G13" s="26">
        <f t="shared" si="0"/>
        <v>2.6775722289470037E-2</v>
      </c>
    </row>
    <row r="14" spans="1:7" ht="15.75" x14ac:dyDescent="0.25">
      <c r="A14" s="13">
        <v>23</v>
      </c>
      <c r="B14" s="14"/>
      <c r="C14" s="14"/>
      <c r="D14" s="15" t="s">
        <v>19</v>
      </c>
      <c r="E14" s="23">
        <f>+E15+E16</f>
        <v>448802</v>
      </c>
      <c r="F14" s="23">
        <f>+F15+F16</f>
        <v>11346.744000000001</v>
      </c>
      <c r="G14" s="24">
        <f t="shared" si="0"/>
        <v>2.5282293750919116E-2</v>
      </c>
    </row>
    <row r="15" spans="1:7" ht="15.75" x14ac:dyDescent="0.25">
      <c r="A15" s="18"/>
      <c r="B15" s="27" t="s">
        <v>20</v>
      </c>
      <c r="C15" s="27"/>
      <c r="D15" s="20" t="s">
        <v>21</v>
      </c>
      <c r="E15" s="25">
        <f>+('[1]Informe Ejecución'!T168)/1000</f>
        <v>448802</v>
      </c>
      <c r="F15" s="25">
        <f>+('[1]Informe Ejecución'!S168)/1000</f>
        <v>11346.744000000001</v>
      </c>
      <c r="G15" s="26">
        <f t="shared" si="0"/>
        <v>2.5282293750919116E-2</v>
      </c>
    </row>
    <row r="16" spans="1:7" ht="15.75" x14ac:dyDescent="0.25">
      <c r="A16" s="18"/>
      <c r="B16" s="27" t="s">
        <v>22</v>
      </c>
      <c r="C16" s="27"/>
      <c r="D16" s="20" t="s">
        <v>23</v>
      </c>
      <c r="E16" s="25">
        <f>+('[1]Informe Ejecución'!T170)/1000</f>
        <v>0</v>
      </c>
      <c r="F16" s="25">
        <f>+('[1]Informe Ejecución'!S170)/1000</f>
        <v>0</v>
      </c>
      <c r="G16" s="26" t="s">
        <v>24</v>
      </c>
    </row>
    <row r="17" spans="1:7" ht="15.75" x14ac:dyDescent="0.25">
      <c r="A17" s="13">
        <v>24</v>
      </c>
      <c r="B17" s="14"/>
      <c r="C17" s="14"/>
      <c r="D17" s="15" t="s">
        <v>25</v>
      </c>
      <c r="E17" s="23">
        <f>+E18+E20</f>
        <v>894360</v>
      </c>
      <c r="F17" s="23">
        <f>+F18+F20</f>
        <v>0</v>
      </c>
      <c r="G17" s="24">
        <f t="shared" si="0"/>
        <v>0</v>
      </c>
    </row>
    <row r="18" spans="1:7" ht="15.75" x14ac:dyDescent="0.25">
      <c r="A18" s="13"/>
      <c r="B18" s="27" t="s">
        <v>20</v>
      </c>
      <c r="C18" s="14"/>
      <c r="D18" s="15" t="s">
        <v>26</v>
      </c>
      <c r="E18" s="23">
        <f>+E19</f>
        <v>48955</v>
      </c>
      <c r="F18" s="23">
        <f>+F19</f>
        <v>0</v>
      </c>
      <c r="G18" s="24">
        <f t="shared" si="0"/>
        <v>0</v>
      </c>
    </row>
    <row r="19" spans="1:7" ht="15.75" x14ac:dyDescent="0.25">
      <c r="A19" s="13"/>
      <c r="B19" s="14"/>
      <c r="C19" s="27" t="s">
        <v>27</v>
      </c>
      <c r="D19" s="20" t="s">
        <v>28</v>
      </c>
      <c r="E19" s="25">
        <f>+('[1]Informe Ejecución'!T175)/1000</f>
        <v>48955</v>
      </c>
      <c r="F19" s="25">
        <f>+('[1]Informe Ejecución'!S175)/1000</f>
        <v>0</v>
      </c>
      <c r="G19" s="26">
        <f t="shared" si="0"/>
        <v>0</v>
      </c>
    </row>
    <row r="20" spans="1:7" ht="15.75" x14ac:dyDescent="0.25">
      <c r="A20" s="18"/>
      <c r="B20" s="27" t="s">
        <v>29</v>
      </c>
      <c r="C20" s="19"/>
      <c r="D20" s="15" t="s">
        <v>30</v>
      </c>
      <c r="E20" s="23">
        <f>+E21</f>
        <v>845405</v>
      </c>
      <c r="F20" s="23">
        <f>+F21</f>
        <v>0</v>
      </c>
      <c r="G20" s="24">
        <f t="shared" si="0"/>
        <v>0</v>
      </c>
    </row>
    <row r="21" spans="1:7" ht="15.75" x14ac:dyDescent="0.25">
      <c r="A21" s="18"/>
      <c r="B21" s="19"/>
      <c r="C21" s="27" t="s">
        <v>27</v>
      </c>
      <c r="D21" s="20" t="s">
        <v>31</v>
      </c>
      <c r="E21" s="25">
        <f>+('[1]Informe Ejecución'!T177)/1000</f>
        <v>845405</v>
      </c>
      <c r="F21" s="25">
        <f>+('[1]Informe Ejecución'!S177)/1000</f>
        <v>0</v>
      </c>
      <c r="G21" s="26">
        <f t="shared" si="0"/>
        <v>0</v>
      </c>
    </row>
    <row r="22" spans="1:7" ht="15.75" x14ac:dyDescent="0.25">
      <c r="A22" s="13">
        <v>25</v>
      </c>
      <c r="B22" s="19"/>
      <c r="C22" s="27"/>
      <c r="D22" s="15" t="s">
        <v>32</v>
      </c>
      <c r="E22" s="23">
        <f>+E23</f>
        <v>0</v>
      </c>
      <c r="F22" s="23">
        <f>+F23</f>
        <v>0</v>
      </c>
      <c r="G22" s="26" t="s">
        <v>24</v>
      </c>
    </row>
    <row r="23" spans="1:7" ht="15.75" x14ac:dyDescent="0.25">
      <c r="A23" s="18"/>
      <c r="B23" s="27" t="s">
        <v>20</v>
      </c>
      <c r="C23" s="27"/>
      <c r="D23" s="20" t="s">
        <v>33</v>
      </c>
      <c r="E23" s="25">
        <f>+'[1]Informe Ejecución'!T179/1000</f>
        <v>0</v>
      </c>
      <c r="F23" s="25">
        <f>+'[1]Informe Ejecución'!S181/1000</f>
        <v>0</v>
      </c>
      <c r="G23" s="26" t="s">
        <v>24</v>
      </c>
    </row>
    <row r="24" spans="1:7" ht="15.75" x14ac:dyDescent="0.25">
      <c r="A24" s="13">
        <v>29</v>
      </c>
      <c r="B24" s="14"/>
      <c r="C24" s="14"/>
      <c r="D24" s="15" t="s">
        <v>34</v>
      </c>
      <c r="E24" s="23">
        <f>SUM(E25:E31)</f>
        <v>1526561</v>
      </c>
      <c r="F24" s="23">
        <f>SUM(F25:F31)</f>
        <v>339.89</v>
      </c>
      <c r="G24" s="24">
        <f t="shared" si="0"/>
        <v>2.2265078172441192E-4</v>
      </c>
    </row>
    <row r="25" spans="1:7" ht="15.75" x14ac:dyDescent="0.25">
      <c r="A25" s="18"/>
      <c r="B25" s="27" t="s">
        <v>29</v>
      </c>
      <c r="C25" s="19"/>
      <c r="D25" s="20" t="s">
        <v>35</v>
      </c>
      <c r="E25" s="25">
        <f>+('[1]Informe Ejecución'!T185)</f>
        <v>0</v>
      </c>
      <c r="F25" s="25">
        <f>+('[1]Informe Ejecución'!S185)/1000</f>
        <v>0</v>
      </c>
      <c r="G25" s="26" t="s">
        <v>24</v>
      </c>
    </row>
    <row r="26" spans="1:7" ht="15.75" x14ac:dyDescent="0.25">
      <c r="A26" s="18"/>
      <c r="B26" s="27" t="s">
        <v>22</v>
      </c>
      <c r="C26" s="19"/>
      <c r="D26" s="20" t="s">
        <v>36</v>
      </c>
      <c r="E26" s="25">
        <f>+('[1]Informe Ejecución'!T201)/1000</f>
        <v>67716</v>
      </c>
      <c r="F26" s="25">
        <f>+('[1]Informe Ejecución'!S201)/1000</f>
        <v>0</v>
      </c>
      <c r="G26" s="26">
        <f>+F26/E26</f>
        <v>0</v>
      </c>
    </row>
    <row r="27" spans="1:7" ht="15.75" x14ac:dyDescent="0.25">
      <c r="A27" s="28"/>
      <c r="B27" s="27" t="s">
        <v>37</v>
      </c>
      <c r="C27" s="19"/>
      <c r="D27" s="20" t="s">
        <v>38</v>
      </c>
      <c r="E27" s="25">
        <f>+('[1]Informe Ejecución'!T202)/1000</f>
        <v>173439</v>
      </c>
      <c r="F27" s="25">
        <f>+('[1]Informe Ejecución'!S202)/1000</f>
        <v>0</v>
      </c>
      <c r="G27" s="26">
        <f>+F27/E27</f>
        <v>0</v>
      </c>
    </row>
    <row r="28" spans="1:7" ht="15.75" x14ac:dyDescent="0.25">
      <c r="A28" s="28"/>
      <c r="B28" s="27" t="s">
        <v>39</v>
      </c>
      <c r="C28" s="19"/>
      <c r="D28" s="20" t="s">
        <v>40</v>
      </c>
      <c r="E28" s="25">
        <f>+('[1]Informe Ejecución'!T203)/1000</f>
        <v>428689</v>
      </c>
      <c r="F28" s="25">
        <f>+('[1]Informe Ejecución'!S203)/1000</f>
        <v>309.89999999999998</v>
      </c>
      <c r="G28" s="26">
        <f>+F28/E28</f>
        <v>7.2290168397136378E-4</v>
      </c>
    </row>
    <row r="29" spans="1:7" ht="15.75" x14ac:dyDescent="0.25">
      <c r="A29" s="28"/>
      <c r="B29" s="27" t="s">
        <v>41</v>
      </c>
      <c r="C29" s="19"/>
      <c r="D29" s="20" t="s">
        <v>42</v>
      </c>
      <c r="E29" s="25">
        <f>+('[1]Informe Ejecución'!T206)/1000</f>
        <v>132414</v>
      </c>
      <c r="F29" s="25">
        <f>+('[1]Informe Ejecución'!S206)/1000</f>
        <v>29.99</v>
      </c>
      <c r="G29" s="26">
        <f>+F29/E29</f>
        <v>2.2648662528131465E-4</v>
      </c>
    </row>
    <row r="30" spans="1:7" ht="15.75" x14ac:dyDescent="0.25">
      <c r="A30" s="28"/>
      <c r="B30" s="27" t="s">
        <v>43</v>
      </c>
      <c r="C30" s="19"/>
      <c r="D30" s="20" t="s">
        <v>44</v>
      </c>
      <c r="E30" s="25">
        <f>+('[1]Informe Ejecución'!T209)/1000</f>
        <v>724303</v>
      </c>
      <c r="F30" s="25">
        <f>+('[1]Informe Ejecución'!S209)/1000</f>
        <v>0</v>
      </c>
      <c r="G30" s="26">
        <f t="shared" ref="G30:G33" si="1">+F30/E30</f>
        <v>0</v>
      </c>
    </row>
    <row r="31" spans="1:7" ht="15.75" x14ac:dyDescent="0.25">
      <c r="A31" s="28"/>
      <c r="B31" s="27" t="s">
        <v>45</v>
      </c>
      <c r="C31" s="19"/>
      <c r="D31" s="20" t="s">
        <v>46</v>
      </c>
      <c r="E31" s="25">
        <f>+('[1]Informe Ejecución'!T212)/1000</f>
        <v>0</v>
      </c>
      <c r="F31" s="25">
        <f>+('[1]Informe Ejecución'!S212)/1000</f>
        <v>0</v>
      </c>
      <c r="G31" s="26" t="s">
        <v>24</v>
      </c>
    </row>
    <row r="32" spans="1:7" ht="15.75" x14ac:dyDescent="0.25">
      <c r="A32" s="13">
        <v>31</v>
      </c>
      <c r="B32" s="14"/>
      <c r="C32" s="14"/>
      <c r="D32" s="15" t="s">
        <v>47</v>
      </c>
      <c r="E32" s="23">
        <f>+E33</f>
        <v>8890274</v>
      </c>
      <c r="F32" s="23">
        <f>+F33</f>
        <v>0</v>
      </c>
      <c r="G32" s="24">
        <f t="shared" si="1"/>
        <v>0</v>
      </c>
    </row>
    <row r="33" spans="1:7" ht="15.75" x14ac:dyDescent="0.25">
      <c r="A33" s="18"/>
      <c r="B33" s="27" t="s">
        <v>29</v>
      </c>
      <c r="C33" s="19"/>
      <c r="D33" s="20" t="s">
        <v>48</v>
      </c>
      <c r="E33" s="25">
        <f>+('[1]Informe Ejecución'!T214)/1000</f>
        <v>8890274</v>
      </c>
      <c r="F33" s="25">
        <f>+('[1]Informe Ejecución'!S214)/1000</f>
        <v>0</v>
      </c>
      <c r="G33" s="26">
        <f t="shared" si="1"/>
        <v>0</v>
      </c>
    </row>
    <row r="34" spans="1:7" ht="15.75" x14ac:dyDescent="0.25">
      <c r="A34" s="13">
        <v>32</v>
      </c>
      <c r="B34" s="14"/>
      <c r="C34" s="14"/>
      <c r="D34" s="15" t="s">
        <v>49</v>
      </c>
      <c r="E34" s="23">
        <f>+E35+E36</f>
        <v>0</v>
      </c>
      <c r="F34" s="23">
        <f>+F35+F36</f>
        <v>0</v>
      </c>
      <c r="G34" s="26" t="s">
        <v>24</v>
      </c>
    </row>
    <row r="35" spans="1:7" ht="15.75" x14ac:dyDescent="0.25">
      <c r="A35" s="18"/>
      <c r="B35" s="29">
        <v>6</v>
      </c>
      <c r="C35" s="27" t="s">
        <v>27</v>
      </c>
      <c r="D35" s="20" t="s">
        <v>50</v>
      </c>
      <c r="E35" s="25">
        <f>+('[1]Informe Ejecución'!T367)/1000</f>
        <v>0</v>
      </c>
      <c r="F35" s="25">
        <f>+('[1]Informe Ejecución'!S367)/1000</f>
        <v>0</v>
      </c>
      <c r="G35" s="26" t="s">
        <v>24</v>
      </c>
    </row>
    <row r="36" spans="1:7" ht="15.75" x14ac:dyDescent="0.25">
      <c r="A36" s="18"/>
      <c r="B36" s="29"/>
      <c r="C36" s="27" t="s">
        <v>51</v>
      </c>
      <c r="D36" s="20" t="s">
        <v>52</v>
      </c>
      <c r="E36" s="25">
        <f>+('[1]Informe Ejecución'!T380)/1000</f>
        <v>0</v>
      </c>
      <c r="F36" s="25">
        <f>+('[1]Informe Ejecución'!S380)/1000</f>
        <v>0</v>
      </c>
      <c r="G36" s="26" t="s">
        <v>24</v>
      </c>
    </row>
    <row r="37" spans="1:7" ht="15.75" x14ac:dyDescent="0.25">
      <c r="A37" s="13">
        <v>33</v>
      </c>
      <c r="B37" s="14"/>
      <c r="C37" s="30"/>
      <c r="D37" s="15" t="s">
        <v>53</v>
      </c>
      <c r="E37" s="23">
        <f>+E38</f>
        <v>0</v>
      </c>
      <c r="F37" s="23">
        <f>+F38</f>
        <v>0</v>
      </c>
      <c r="G37" s="26" t="s">
        <v>24</v>
      </c>
    </row>
    <row r="38" spans="1:7" ht="15.75" x14ac:dyDescent="0.25">
      <c r="A38" s="18"/>
      <c r="B38" s="27" t="s">
        <v>29</v>
      </c>
      <c r="C38" s="19"/>
      <c r="D38" s="20" t="s">
        <v>54</v>
      </c>
      <c r="E38" s="25">
        <f>+E39/1000</f>
        <v>0</v>
      </c>
      <c r="F38" s="25">
        <f>+F39</f>
        <v>0</v>
      </c>
      <c r="G38" s="26" t="s">
        <v>24</v>
      </c>
    </row>
    <row r="39" spans="1:7" ht="15.75" x14ac:dyDescent="0.25">
      <c r="A39" s="18"/>
      <c r="B39" s="19"/>
      <c r="C39" s="27" t="s">
        <v>27</v>
      </c>
      <c r="D39" s="20" t="s">
        <v>31</v>
      </c>
      <c r="E39" s="25">
        <f>+('[1]Informe Ejecución'!T390)</f>
        <v>0</v>
      </c>
      <c r="F39" s="25">
        <f>+('[1]Informe Ejecución'!S390)/1000</f>
        <v>0</v>
      </c>
      <c r="G39" s="26" t="s">
        <v>24</v>
      </c>
    </row>
    <row r="40" spans="1:7" ht="15.75" x14ac:dyDescent="0.25">
      <c r="A40" s="13">
        <v>34</v>
      </c>
      <c r="B40" s="14"/>
      <c r="C40" s="30"/>
      <c r="D40" s="15" t="s">
        <v>55</v>
      </c>
      <c r="E40" s="23">
        <f>+('[1]Informe Ejecución'!T394)/1000</f>
        <v>0</v>
      </c>
      <c r="F40" s="23">
        <f>+('[1]Informe Ejecución'!S394)/1000</f>
        <v>893038.46799999999</v>
      </c>
      <c r="G40" s="24" t="s">
        <v>24</v>
      </c>
    </row>
    <row r="41" spans="1:7" ht="15.75" x14ac:dyDescent="0.25">
      <c r="A41" s="13">
        <v>35</v>
      </c>
      <c r="B41" s="14"/>
      <c r="C41" s="30"/>
      <c r="D41" s="15" t="s">
        <v>56</v>
      </c>
      <c r="E41" s="23">
        <f>+('[1]Informe Ejecución'!T403)/1000</f>
        <v>0</v>
      </c>
      <c r="F41" s="23">
        <f>+'[1]Informe Ejecución'!S403/1000</f>
        <v>0</v>
      </c>
      <c r="G41" s="26" t="s">
        <v>24</v>
      </c>
    </row>
    <row r="42" spans="1:7" ht="15.75" x14ac:dyDescent="0.25">
      <c r="A42" s="13"/>
      <c r="B42" s="14"/>
      <c r="C42" s="30"/>
      <c r="D42" s="15"/>
      <c r="E42" s="23"/>
      <c r="F42" s="31"/>
      <c r="G42" s="24"/>
    </row>
    <row r="43" spans="1:7" ht="18.75" thickBot="1" x14ac:dyDescent="0.3">
      <c r="A43" s="32" t="s">
        <v>57</v>
      </c>
      <c r="B43" s="33"/>
      <c r="C43" s="34"/>
      <c r="D43" s="35"/>
      <c r="E43" s="36">
        <f>+E7+E10+E14+E17+E22+E24+E32+E34+E37+E40+E41</f>
        <v>201940621</v>
      </c>
      <c r="F43" s="36">
        <f>+F7+F10+F14+F17+F22+F24+F32+F34+F37+F40+F41</f>
        <v>14591392.240000002</v>
      </c>
      <c r="G43" s="37">
        <f>+F43/E43</f>
        <v>7.2255855051569853E-2</v>
      </c>
    </row>
    <row r="44" spans="1:7" x14ac:dyDescent="0.25">
      <c r="E44" s="38"/>
      <c r="F44" s="38"/>
    </row>
    <row r="45" spans="1:7" x14ac:dyDescent="0.25">
      <c r="A45" s="39"/>
      <c r="B45" s="39"/>
      <c r="C45" s="39"/>
      <c r="D45" s="39"/>
      <c r="E45" s="40"/>
      <c r="F45" s="40"/>
      <c r="G45" s="39"/>
    </row>
    <row r="46" spans="1:7" x14ac:dyDescent="0.25">
      <c r="A46" s="39"/>
      <c r="B46" s="39"/>
      <c r="C46" s="39"/>
      <c r="D46" s="39"/>
      <c r="E46" s="40"/>
      <c r="F46" s="40"/>
      <c r="G46" s="39"/>
    </row>
    <row r="47" spans="1:7" x14ac:dyDescent="0.25">
      <c r="A47" s="39"/>
      <c r="B47" s="39"/>
      <c r="C47" s="39"/>
      <c r="D47" s="39"/>
      <c r="E47" s="40"/>
      <c r="F47" s="40"/>
      <c r="G47" s="39"/>
    </row>
    <row r="48" spans="1:7" x14ac:dyDescent="0.25">
      <c r="A48" s="39"/>
      <c r="B48" s="39"/>
      <c r="C48" s="39"/>
      <c r="D48" s="39"/>
      <c r="E48" s="40"/>
      <c r="F48" s="40"/>
      <c r="G48" s="39"/>
    </row>
  </sheetData>
  <mergeCells count="7">
    <mergeCell ref="A1:G1"/>
    <mergeCell ref="A3:A5"/>
    <mergeCell ref="B3:B5"/>
    <mergeCell ref="C3:C5"/>
    <mergeCell ref="D3:D5"/>
    <mergeCell ref="E3:E4"/>
    <mergeCell ref="F4:G4"/>
  </mergeCell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Soto Barrientos</dc:creator>
  <cp:lastModifiedBy>Carlos Soto Barrientos</cp:lastModifiedBy>
  <dcterms:created xsi:type="dcterms:W3CDTF">2020-03-02T12:07:19Z</dcterms:created>
  <dcterms:modified xsi:type="dcterms:W3CDTF">2020-03-02T12:09:22Z</dcterms:modified>
</cp:coreProperties>
</file>