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15" windowHeight="12090"/>
  </bookViews>
  <sheets>
    <sheet name="Informe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F38" i="1" s="1"/>
  <c r="F37" i="1" s="1"/>
  <c r="E39" i="1"/>
  <c r="E38" i="1" s="1"/>
  <c r="E37" i="1" s="1"/>
  <c r="F36" i="1"/>
  <c r="E36" i="1"/>
  <c r="F35" i="1"/>
  <c r="F34" i="1" s="1"/>
  <c r="E35" i="1"/>
  <c r="E34" i="1" s="1"/>
  <c r="F33" i="1"/>
  <c r="G33" i="1" s="1"/>
  <c r="E33" i="1"/>
  <c r="E32" i="1"/>
  <c r="F31" i="1"/>
  <c r="E31" i="1"/>
  <c r="F30" i="1"/>
  <c r="G30" i="1" s="1"/>
  <c r="E30" i="1"/>
  <c r="F29" i="1"/>
  <c r="G29" i="1" s="1"/>
  <c r="E29" i="1"/>
  <c r="F28" i="1"/>
  <c r="E28" i="1"/>
  <c r="G28" i="1" s="1"/>
  <c r="G27" i="1"/>
  <c r="F27" i="1"/>
  <c r="E27" i="1"/>
  <c r="F26" i="1"/>
  <c r="E26" i="1"/>
  <c r="E24" i="1" s="1"/>
  <c r="F25" i="1"/>
  <c r="E25" i="1"/>
  <c r="F24" i="1"/>
  <c r="F23" i="1"/>
  <c r="E23" i="1"/>
  <c r="E22" i="1" s="1"/>
  <c r="F22" i="1"/>
  <c r="F21" i="1"/>
  <c r="G21" i="1" s="1"/>
  <c r="E21" i="1"/>
  <c r="E20" i="1" s="1"/>
  <c r="E17" i="1" s="1"/>
  <c r="G19" i="1"/>
  <c r="F19" i="1"/>
  <c r="E19" i="1"/>
  <c r="F18" i="1"/>
  <c r="G18" i="1" s="1"/>
  <c r="E18" i="1"/>
  <c r="F16" i="1"/>
  <c r="E16" i="1"/>
  <c r="F15" i="1"/>
  <c r="G15" i="1" s="1"/>
  <c r="E15" i="1"/>
  <c r="E14" i="1"/>
  <c r="F13" i="1"/>
  <c r="E13" i="1"/>
  <c r="G13" i="1" s="1"/>
  <c r="G12" i="1"/>
  <c r="F12" i="1"/>
  <c r="E12" i="1"/>
  <c r="F11" i="1"/>
  <c r="F10" i="1" s="1"/>
  <c r="G10" i="1" s="1"/>
  <c r="E11" i="1"/>
  <c r="E10" i="1"/>
  <c r="E9" i="1"/>
  <c r="E7" i="1" s="1"/>
  <c r="G8" i="1"/>
  <c r="F8" i="1"/>
  <c r="F9" i="1" s="1"/>
  <c r="E8" i="1"/>
  <c r="G9" i="1" l="1"/>
  <c r="F7" i="1"/>
  <c r="E43" i="1"/>
  <c r="G24" i="1"/>
  <c r="G11" i="1"/>
  <c r="F14" i="1"/>
  <c r="G14" i="1" s="1"/>
  <c r="F32" i="1"/>
  <c r="G32" i="1" s="1"/>
  <c r="F20" i="1"/>
  <c r="G20" i="1" s="1"/>
  <c r="F17" i="1" l="1"/>
  <c r="G17" i="1" s="1"/>
  <c r="F43" i="1"/>
  <c r="G43" i="1" s="1"/>
  <c r="G7" i="1"/>
</calcChain>
</file>

<file path=xl/sharedStrings.xml><?xml version="1.0" encoding="utf-8"?>
<sst xmlns="http://schemas.openxmlformats.org/spreadsheetml/2006/main" count="82" uniqueCount="58">
  <si>
    <t>MINISTERIO PÚBLICO AÑO 2019</t>
  </si>
  <si>
    <t>Subtítulo</t>
  </si>
  <si>
    <t>Ítem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</si>
  <si>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</si>
  <si>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</si>
  <si>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</si>
  <si>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</si>
  <si>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</si>
  <si>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Al mes de Enero 2019</t>
  </si>
  <si>
    <t>Al mes de Abril 2017</t>
  </si>
  <si>
    <t>(M$ 2019)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</si>
  <si>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</si>
  <si>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</si>
  <si>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</si>
  <si>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</si>
  <si>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</si>
  <si>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</si>
  <si>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Prestaciones a Víctimas y Testigos </t>
  </si>
  <si>
    <t xml:space="preserve">   Peritajes Privados</t>
  </si>
  <si>
    <t>Prestaciones de Seguidad Social</t>
  </si>
  <si>
    <t>01</t>
  </si>
  <si>
    <t xml:space="preserve">   Prestaciones Previsionales</t>
  </si>
  <si>
    <t>03</t>
  </si>
  <si>
    <t xml:space="preserve">   Prestaciones Soc. del empleador</t>
  </si>
  <si>
    <t>S/P</t>
  </si>
  <si>
    <t>Transferencias Corrientes</t>
  </si>
  <si>
    <t xml:space="preserve">   Al Sector privado</t>
  </si>
  <si>
    <t>001</t>
  </si>
  <si>
    <t xml:space="preserve">       Becas</t>
  </si>
  <si>
    <t>02</t>
  </si>
  <si>
    <t xml:space="preserve">    Al Gobierno Central</t>
  </si>
  <si>
    <t xml:space="preserve">       Programa Coordinación Reforma Judicial</t>
  </si>
  <si>
    <t>Integros al Fisco</t>
  </si>
  <si>
    <t xml:space="preserve">       Impuestos</t>
  </si>
  <si>
    <t>Adquisición de Activos No Financieros</t>
  </si>
  <si>
    <t xml:space="preserve">   Edificios</t>
  </si>
  <si>
    <t xml:space="preserve">   Vehículos</t>
  </si>
  <si>
    <t>04</t>
  </si>
  <si>
    <t xml:space="preserve">   Mobiliario y Otros </t>
  </si>
  <si>
    <t>05</t>
  </si>
  <si>
    <t xml:space="preserve">   Máquinas y Equipos </t>
  </si>
  <si>
    <t>06</t>
  </si>
  <si>
    <t xml:space="preserve">   Equipos Informáticos </t>
  </si>
  <si>
    <t>07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</si>
  <si>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</si>
  <si>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</si>
  <si>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</si>
  <si>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</si>
  <si>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</si>
  <si>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</si>
  <si>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</si>
  <si>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>002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</si>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</sst>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/>
    <xf numFmtId="3" fontId="3" fillId="2" borderId="0" xfId="1" applyNumberFormat="1" applyFont="1" applyFill="1" applyBorder="1" applyAlignment="1">
      <alignment horizontal="right"/>
    </xf>
    <xf numFmtId="10" fontId="3" fillId="2" borderId="5" xfId="2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center" vertical="justify" textRotation="90" wrapText="1"/>
    </xf>
    <xf numFmtId="0" fontId="3" fillId="2" borderId="7" xfId="1" applyFont="1" applyFill="1" applyBorder="1" applyAlignment="1">
      <alignment horizontal="center" vertical="justify" textRotation="90" wrapText="1"/>
    </xf>
    <xf numFmtId="3" fontId="3" fillId="2" borderId="7" xfId="1" applyNumberFormat="1" applyFont="1" applyFill="1" applyBorder="1" applyAlignment="1">
      <alignment horizontal="left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left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/>
    <xf numFmtId="0" fontId="3" fillId="2" borderId="7" xfId="1" applyFont="1" applyFill="1" applyBorder="1" applyAlignment="1">
      <alignment wrapText="1"/>
    </xf>
    <xf numFmtId="3" fontId="3" fillId="2" borderId="7" xfId="1" applyNumberFormat="1" applyFont="1" applyFill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applyFont="1" applyFill="1" applyBorder="1"/>
    <xf numFmtId="3" fontId="3" fillId="2" borderId="12" xfId="1" applyNumberFormat="1" applyFont="1" applyFill="1" applyBorder="1"/>
    <xf numFmtId="164" fontId="3" fillId="2" borderId="13" xfId="2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2" xfId="1" applyFont="1" applyFill="1" applyBorder="1"/>
    <xf numFmtId="3" fontId="5" fillId="2" borderId="12" xfId="1" applyNumberFormat="1" applyFont="1" applyFill="1" applyBorder="1"/>
    <xf numFmtId="164" fontId="5" fillId="2" borderId="13" xfId="2" applyNumberFormat="1" applyFont="1" applyFill="1" applyBorder="1" applyAlignment="1">
      <alignment horizontal="center"/>
    </xf>
    <xf numFmtId="3" fontId="3" fillId="0" borderId="12" xfId="1" applyNumberFormat="1" applyFont="1" applyFill="1" applyBorder="1"/>
    <xf numFmtId="164" fontId="3" fillId="0" borderId="13" xfId="2" applyNumberFormat="1" applyFont="1" applyFill="1" applyBorder="1" applyAlignment="1">
      <alignment horizontal="center"/>
    </xf>
    <xf numFmtId="3" fontId="5" fillId="0" borderId="12" xfId="1" applyNumberFormat="1" applyFont="1" applyFill="1" applyBorder="1"/>
    <xf numFmtId="164" fontId="5" fillId="0" borderId="13" xfId="2" applyNumberFormat="1" applyFont="1" applyFill="1" applyBorder="1" applyAlignment="1">
      <alignment horizontal="center"/>
    </xf>
    <xf numFmtId="0" fontId="5" fillId="2" borderId="12" xfId="1" quotePrefix="1" applyFont="1" applyFill="1" applyBorder="1" applyAlignment="1">
      <alignment horizontal="center"/>
    </xf>
    <xf numFmtId="0" fontId="5" fillId="2" borderId="11" xfId="1" applyFont="1" applyFill="1" applyBorder="1"/>
    <xf numFmtId="0" fontId="5" fillId="2" borderId="12" xfId="1" quotePrefix="1" applyFont="1" applyFill="1" applyBorder="1" applyAlignment="1">
      <alignment horizontal="left"/>
    </xf>
    <xf numFmtId="0" fontId="3" fillId="2" borderId="12" xfId="1" quotePrefix="1" applyFont="1" applyFill="1" applyBorder="1" applyAlignment="1">
      <alignment horizontal="center"/>
    </xf>
    <xf numFmtId="165" fontId="3" fillId="0" borderId="12" xfId="1" applyNumberFormat="1" applyFont="1" applyFill="1" applyBorder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center"/>
    </xf>
    <xf numFmtId="0" fontId="6" fillId="2" borderId="16" xfId="1" quotePrefix="1" applyFont="1" applyFill="1" applyBorder="1" applyAlignment="1">
      <alignment horizontal="center"/>
    </xf>
    <xf numFmtId="0" fontId="6" fillId="2" borderId="17" xfId="1" applyFont="1" applyFill="1" applyBorder="1"/>
    <xf numFmtId="3" fontId="6" fillId="0" borderId="17" xfId="1" applyNumberFormat="1" applyFont="1" applyFill="1" applyBorder="1"/>
    <xf numFmtId="164" fontId="6" fillId="0" borderId="18" xfId="2" applyNumberFormat="1" applyFont="1" applyFill="1" applyBorder="1" applyAlignment="1">
      <alignment horizontal="center"/>
    </xf>
    <xf numFmtId="3" fontId="0" fillId="0" borderId="0" xfId="0" applyNumberFormat="1"/>
    <xf numFmtId="0" fontId="1" fillId="0" borderId="0" xfId="1"/>
    <xf numFmtId="3" fontId="1" fillId="0" borderId="0" xfId="1" applyNumberFormat="1"/>
  </cellXfs>
  <cellStyles count="6">
    <cellStyle name="Millares 2" xfId="3"/>
    <cellStyle name="Millares 3" xfId="4"/>
    <cellStyle name="Normal" xfId="0" builtinId="0"/>
    <cellStyle name="Normal 2" xfId="1"/>
    <cellStyle name="Normal 25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oto/AppData/Local/Microsoft/Windows/INetCache/Content.Outlook/P93SQWWN/Ejecuci&#243;n%20presupuestaria%20mes%20de%20enero%202019%20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ción"/>
      <sheetName val="Informe Victimas y Testigos"/>
      <sheetName val="Informe WEB"/>
      <sheetName val="Hoja1"/>
    </sheetNames>
    <sheetDataSet>
      <sheetData sheetId="0">
        <row r="36">
          <cell r="S36">
            <v>11849354237</v>
          </cell>
          <cell r="T36">
            <v>145465387000</v>
          </cell>
        </row>
        <row r="38">
          <cell r="S38">
            <v>3723250304</v>
          </cell>
          <cell r="T38">
            <v>45291014383</v>
          </cell>
        </row>
        <row r="51">
          <cell r="S51">
            <v>41966007</v>
          </cell>
          <cell r="T51">
            <v>563361261</v>
          </cell>
        </row>
        <row r="68">
          <cell r="S68">
            <v>128320296</v>
          </cell>
          <cell r="T68">
            <v>1531192212</v>
          </cell>
        </row>
        <row r="77">
          <cell r="S77">
            <v>6893194730</v>
          </cell>
          <cell r="T77">
            <v>84761445203</v>
          </cell>
        </row>
        <row r="83">
          <cell r="S83">
            <v>928975006</v>
          </cell>
          <cell r="T83">
            <v>37044022000</v>
          </cell>
        </row>
        <row r="163">
          <cell r="S163">
            <v>132677914</v>
          </cell>
          <cell r="T163">
            <v>2808355000</v>
          </cell>
        </row>
        <row r="164">
          <cell r="S164">
            <v>13361162</v>
          </cell>
          <cell r="T164">
            <v>372806000</v>
          </cell>
        </row>
        <row r="170">
          <cell r="S170">
            <v>20998756</v>
          </cell>
          <cell r="T170">
            <v>437429000</v>
          </cell>
        </row>
        <row r="172">
          <cell r="S172">
            <v>0</v>
          </cell>
          <cell r="T172">
            <v>0</v>
          </cell>
        </row>
        <row r="177">
          <cell r="S177">
            <v>0</v>
          </cell>
          <cell r="T177">
            <v>47714000</v>
          </cell>
        </row>
        <row r="179">
          <cell r="S179">
            <v>0</v>
          </cell>
          <cell r="T179">
            <v>823981000</v>
          </cell>
        </row>
        <row r="181">
          <cell r="T181">
            <v>0</v>
          </cell>
        </row>
        <row r="183">
          <cell r="S183">
            <v>0</v>
          </cell>
        </row>
        <row r="187">
          <cell r="S187">
            <v>0</v>
          </cell>
          <cell r="T187">
            <v>0</v>
          </cell>
        </row>
        <row r="203">
          <cell r="S203">
            <v>0</v>
          </cell>
          <cell r="T203">
            <v>0</v>
          </cell>
        </row>
        <row r="204">
          <cell r="S204">
            <v>0</v>
          </cell>
          <cell r="T204">
            <v>412553000</v>
          </cell>
        </row>
        <row r="205">
          <cell r="S205">
            <v>0</v>
          </cell>
          <cell r="T205">
            <v>370591000</v>
          </cell>
        </row>
        <row r="208">
          <cell r="S208">
            <v>78000</v>
          </cell>
          <cell r="T208">
            <v>735681000</v>
          </cell>
        </row>
        <row r="211">
          <cell r="S211">
            <v>0</v>
          </cell>
          <cell r="T211">
            <v>480055000</v>
          </cell>
        </row>
        <row r="214">
          <cell r="S214">
            <v>0</v>
          </cell>
          <cell r="T214">
            <v>0</v>
          </cell>
        </row>
        <row r="216">
          <cell r="S216">
            <v>0</v>
          </cell>
          <cell r="T216">
            <v>9193513000</v>
          </cell>
        </row>
        <row r="371">
          <cell r="S371">
            <v>0</v>
          </cell>
          <cell r="T371">
            <v>0</v>
          </cell>
        </row>
        <row r="384">
          <cell r="S384">
            <v>0</v>
          </cell>
          <cell r="T384">
            <v>0</v>
          </cell>
        </row>
        <row r="394">
          <cell r="S394">
            <v>0</v>
          </cell>
          <cell r="T394">
            <v>0</v>
          </cell>
        </row>
        <row r="398">
          <cell r="S398">
            <v>575642190</v>
          </cell>
          <cell r="T398">
            <v>0</v>
          </cell>
        </row>
        <row r="407">
          <cell r="S407">
            <v>0</v>
          </cell>
          <cell r="T40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8"/>
  <sheetViews>
    <sheetView tabSelected="1" workbookViewId="0">
      <selection activeCell="F4" sqref="F4:G4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50.42578125" customWidth="1"/>
    <col min="5" max="5" width="22" customWidth="1"/>
    <col min="6" max="6" width="23.28515625" customWidth="1"/>
    <col min="7" max="7" width="15.7109375" customWidth="1"/>
  </cols>
  <sheetData>
    <row r="1" spans="1:7" ht="28.5" thickBot="1" x14ac:dyDescent="0.3">
      <c r="A1" s="1" t="s">
        <v>0</v>
      </c>
      <c r="B1" s="2"/>
      <c r="C1" s="2"/>
      <c r="D1" s="2"/>
      <c r="E1" s="2"/>
      <c r="F1" s="2"/>
      <c r="G1" s="3"/>
    </row>
    <row r="2" spans="1:7" ht="17.25" thickTop="1" thickBot="1" x14ac:dyDescent="0.3">
      <c r="A2" s="4"/>
      <c r="B2" s="5"/>
      <c r="C2" s="5"/>
      <c r="D2" s="6"/>
      <c r="E2" s="7"/>
      <c r="F2" s="7"/>
      <c r="G2" s="8"/>
    </row>
    <row r="3" spans="1:7" ht="33" thickTop="1" thickBot="1" x14ac:dyDescent="0.3">
      <c r="A3" s="9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</row>
    <row r="4" spans="1:7" ht="16.5" thickTop="1" thickBot="1" x14ac:dyDescent="0.3">
      <c r="A4" s="15"/>
      <c r="B4" s="16"/>
      <c r="C4" s="16"/>
      <c r="D4" s="17"/>
      <c r="E4" s="16"/>
      <c r="F4" s="18" t="s">
        <v>8</v>
      </c>
      <c r="G4" s="19" t="s">
        <v>9</v>
      </c>
    </row>
    <row r="5" spans="1:7" ht="24.75" customHeight="1" thickTop="1" thickBot="1" x14ac:dyDescent="0.3">
      <c r="A5" s="15"/>
      <c r="B5" s="16"/>
      <c r="C5" s="16"/>
      <c r="D5" s="20"/>
      <c r="E5" s="21" t="s">
        <v>10</v>
      </c>
      <c r="F5" s="21" t="s">
        <v>10</v>
      </c>
      <c r="G5" s="22" t="s">
        <v>11</v>
      </c>
    </row>
    <row r="6" spans="1:7" ht="16.5" thickTop="1" x14ac:dyDescent="0.25">
      <c r="A6" s="4"/>
      <c r="B6" s="5"/>
      <c r="C6" s="5"/>
      <c r="D6" s="23"/>
      <c r="E6" s="24"/>
      <c r="F6" s="24"/>
      <c r="G6" s="25"/>
    </row>
    <row r="7" spans="1:7" ht="15.75" x14ac:dyDescent="0.25">
      <c r="A7" s="26">
        <v>21</v>
      </c>
      <c r="B7" s="27"/>
      <c r="C7" s="27"/>
      <c r="D7" s="28" t="s">
        <v>12</v>
      </c>
      <c r="E7" s="29">
        <f>+E8+E9</f>
        <v>145465387</v>
      </c>
      <c r="F7" s="29">
        <f>+F8+F9</f>
        <v>11849354.237</v>
      </c>
      <c r="G7" s="30">
        <f t="shared" ref="G7:G24" si="0">+F7/E7</f>
        <v>8.1458238838631764E-2</v>
      </c>
    </row>
    <row r="8" spans="1:7" ht="15.75" x14ac:dyDescent="0.25">
      <c r="A8" s="31"/>
      <c r="B8" s="32"/>
      <c r="C8" s="32"/>
      <c r="D8" s="33" t="s">
        <v>13</v>
      </c>
      <c r="E8" s="34">
        <f>+(('[1]Informe Ejecución'!T38+'[1]Informe Ejecución'!T51+'[1]Informe Ejecución'!T68+'[1]Informe Ejecución'!T77))/1000</f>
        <v>132147013.059</v>
      </c>
      <c r="F8" s="34">
        <f>+('[1]Informe Ejecución'!S38+'[1]Informe Ejecución'!S51+'[1]Informe Ejecución'!S68+'[1]Informe Ejecución'!S77)/1000</f>
        <v>10786731.336999999</v>
      </c>
      <c r="G8" s="35">
        <f t="shared" si="0"/>
        <v>8.1626751050241447E-2</v>
      </c>
    </row>
    <row r="9" spans="1:7" ht="15.75" x14ac:dyDescent="0.25">
      <c r="A9" s="31"/>
      <c r="B9" s="32"/>
      <c r="C9" s="32"/>
      <c r="D9" s="33" t="s">
        <v>14</v>
      </c>
      <c r="E9" s="34">
        <f>+(('[1]Informe Ejecución'!T36)/1000)-('Informe WEB'!E8)</f>
        <v>13318373.941</v>
      </c>
      <c r="F9" s="34">
        <f>+(('[1]Informe Ejecución'!S36)/1000)-('Informe WEB'!F8)</f>
        <v>1062622.9000000004</v>
      </c>
      <c r="G9" s="35">
        <f t="shared" si="0"/>
        <v>7.9786234018310961E-2</v>
      </c>
    </row>
    <row r="10" spans="1:7" ht="15.75" x14ac:dyDescent="0.25">
      <c r="A10" s="26">
        <v>22</v>
      </c>
      <c r="B10" s="27"/>
      <c r="C10" s="27"/>
      <c r="D10" s="28" t="s">
        <v>15</v>
      </c>
      <c r="E10" s="36">
        <f>SUM(E11:E13)</f>
        <v>37044022</v>
      </c>
      <c r="F10" s="36">
        <f>SUM(F11:F13)</f>
        <v>928975.00600000005</v>
      </c>
      <c r="G10" s="37">
        <f t="shared" si="0"/>
        <v>2.5077595677920721E-2</v>
      </c>
    </row>
    <row r="11" spans="1:7" ht="15.75" x14ac:dyDescent="0.25">
      <c r="A11" s="31"/>
      <c r="B11" s="32"/>
      <c r="C11" s="32"/>
      <c r="D11" s="33" t="s">
        <v>16</v>
      </c>
      <c r="E11" s="38">
        <f>+('[1]Informe Ejecución'!T83-'[1]Informe Ejecución'!T163-'[1]Informe Ejecución'!T164)/1000</f>
        <v>33862861</v>
      </c>
      <c r="F11" s="38">
        <f>+('[1]Informe Ejecución'!S83-'[1]Informe Ejecución'!S163-'[1]Informe Ejecución'!S164)/1000</f>
        <v>782935.93</v>
      </c>
      <c r="G11" s="39">
        <f t="shared" si="0"/>
        <v>2.3120785039397587E-2</v>
      </c>
    </row>
    <row r="12" spans="1:7" ht="15.75" x14ac:dyDescent="0.25">
      <c r="A12" s="31"/>
      <c r="B12" s="32"/>
      <c r="C12" s="32"/>
      <c r="D12" s="33" t="s">
        <v>17</v>
      </c>
      <c r="E12" s="38">
        <f>+('[1]Informe Ejecución'!T163)/1000</f>
        <v>2808355</v>
      </c>
      <c r="F12" s="38">
        <f>+('[1]Informe Ejecución'!S163)/1000</f>
        <v>132677.91399999999</v>
      </c>
      <c r="G12" s="39">
        <f t="shared" si="0"/>
        <v>4.724399657450714E-2</v>
      </c>
    </row>
    <row r="13" spans="1:7" ht="15.75" x14ac:dyDescent="0.25">
      <c r="A13" s="31"/>
      <c r="B13" s="32"/>
      <c r="C13" s="32"/>
      <c r="D13" s="33" t="s">
        <v>18</v>
      </c>
      <c r="E13" s="38">
        <f>+('[1]Informe Ejecución'!T164)/1000</f>
        <v>372806</v>
      </c>
      <c r="F13" s="38">
        <f>+('[1]Informe Ejecución'!S164)/1000</f>
        <v>13361.162</v>
      </c>
      <c r="G13" s="39">
        <f t="shared" si="0"/>
        <v>3.5839450008851789E-2</v>
      </c>
    </row>
    <row r="14" spans="1:7" ht="15.75" x14ac:dyDescent="0.25">
      <c r="A14" s="26">
        <v>23</v>
      </c>
      <c r="B14" s="27"/>
      <c r="C14" s="27"/>
      <c r="D14" s="28" t="s">
        <v>19</v>
      </c>
      <c r="E14" s="36">
        <f>+E15+E16</f>
        <v>437429</v>
      </c>
      <c r="F14" s="36">
        <f>+F15+F16</f>
        <v>20998.756000000001</v>
      </c>
      <c r="G14" s="37">
        <f t="shared" si="0"/>
        <v>4.8004947088556085E-2</v>
      </c>
    </row>
    <row r="15" spans="1:7" ht="15.75" x14ac:dyDescent="0.25">
      <c r="A15" s="31"/>
      <c r="B15" s="40" t="s">
        <v>20</v>
      </c>
      <c r="C15" s="40"/>
      <c r="D15" s="33" t="s">
        <v>21</v>
      </c>
      <c r="E15" s="38">
        <f>+('[1]Informe Ejecución'!T170)/1000</f>
        <v>437429</v>
      </c>
      <c r="F15" s="38">
        <f>+('[1]Informe Ejecución'!S170)/1000</f>
        <v>20998.756000000001</v>
      </c>
      <c r="G15" s="39">
        <f t="shared" si="0"/>
        <v>4.8004947088556085E-2</v>
      </c>
    </row>
    <row r="16" spans="1:7" ht="15.75" x14ac:dyDescent="0.25">
      <c r="A16" s="31"/>
      <c r="B16" s="40" t="s">
        <v>22</v>
      </c>
      <c r="C16" s="40"/>
      <c r="D16" s="33" t="s">
        <v>23</v>
      </c>
      <c r="E16" s="38">
        <f>+('[1]Informe Ejecución'!T172)/1000</f>
        <v>0</v>
      </c>
      <c r="F16" s="38">
        <f>+('[1]Informe Ejecución'!S172)/1000</f>
        <v>0</v>
      </c>
      <c r="G16" s="39" t="s">
        <v>24</v>
      </c>
    </row>
    <row r="17" spans="1:7" ht="15.75" x14ac:dyDescent="0.25">
      <c r="A17" s="26">
        <v>24</v>
      </c>
      <c r="B17" s="27"/>
      <c r="C17" s="27"/>
      <c r="D17" s="28" t="s">
        <v>25</v>
      </c>
      <c r="E17" s="36">
        <f>+E18+E20</f>
        <v>871695</v>
      </c>
      <c r="F17" s="36">
        <f>+F18+F20</f>
        <v>0</v>
      </c>
      <c r="G17" s="37">
        <f t="shared" si="0"/>
        <v>0</v>
      </c>
    </row>
    <row r="18" spans="1:7" ht="15.75" x14ac:dyDescent="0.25">
      <c r="A18" s="26"/>
      <c r="B18" s="40" t="s">
        <v>20</v>
      </c>
      <c r="C18" s="27"/>
      <c r="D18" s="28" t="s">
        <v>26</v>
      </c>
      <c r="E18" s="36">
        <f>+E19</f>
        <v>47714</v>
      </c>
      <c r="F18" s="36">
        <f>+F19</f>
        <v>0</v>
      </c>
      <c r="G18" s="37">
        <f t="shared" si="0"/>
        <v>0</v>
      </c>
    </row>
    <row r="19" spans="1:7" ht="15.75" x14ac:dyDescent="0.25">
      <c r="A19" s="26"/>
      <c r="B19" s="27"/>
      <c r="C19" s="40" t="s">
        <v>27</v>
      </c>
      <c r="D19" s="33" t="s">
        <v>28</v>
      </c>
      <c r="E19" s="38">
        <f>+('[1]Informe Ejecución'!T177)/1000</f>
        <v>47714</v>
      </c>
      <c r="F19" s="38">
        <f>+('[1]Informe Ejecución'!S177)/1000</f>
        <v>0</v>
      </c>
      <c r="G19" s="39">
        <f t="shared" si="0"/>
        <v>0</v>
      </c>
    </row>
    <row r="20" spans="1:7" ht="15.75" x14ac:dyDescent="0.25">
      <c r="A20" s="31"/>
      <c r="B20" s="40" t="s">
        <v>29</v>
      </c>
      <c r="C20" s="32"/>
      <c r="D20" s="28" t="s">
        <v>30</v>
      </c>
      <c r="E20" s="36">
        <f>+E21</f>
        <v>823981</v>
      </c>
      <c r="F20" s="36">
        <f>+F21</f>
        <v>0</v>
      </c>
      <c r="G20" s="37">
        <f t="shared" si="0"/>
        <v>0</v>
      </c>
    </row>
    <row r="21" spans="1:7" ht="15.75" x14ac:dyDescent="0.25">
      <c r="A21" s="31"/>
      <c r="B21" s="32"/>
      <c r="C21" s="40" t="s">
        <v>27</v>
      </c>
      <c r="D21" s="33" t="s">
        <v>31</v>
      </c>
      <c r="E21" s="38">
        <f>+('[1]Informe Ejecución'!T179)/1000</f>
        <v>823981</v>
      </c>
      <c r="F21" s="38">
        <f>+('[1]Informe Ejecución'!S179)/1000</f>
        <v>0</v>
      </c>
      <c r="G21" s="39">
        <f t="shared" si="0"/>
        <v>0</v>
      </c>
    </row>
    <row r="22" spans="1:7" ht="15.75" x14ac:dyDescent="0.25">
      <c r="A22" s="26">
        <v>25</v>
      </c>
      <c r="B22" s="32"/>
      <c r="C22" s="40"/>
      <c r="D22" s="28" t="s">
        <v>32</v>
      </c>
      <c r="E22" s="36">
        <f>+E23</f>
        <v>0</v>
      </c>
      <c r="F22" s="36">
        <f>+F23</f>
        <v>0</v>
      </c>
      <c r="G22" s="39" t="s">
        <v>24</v>
      </c>
    </row>
    <row r="23" spans="1:7" ht="15.75" x14ac:dyDescent="0.25">
      <c r="A23" s="31"/>
      <c r="B23" s="40" t="s">
        <v>20</v>
      </c>
      <c r="C23" s="40"/>
      <c r="D23" s="33" t="s">
        <v>33</v>
      </c>
      <c r="E23" s="38">
        <f>+'[1]Informe Ejecución'!T181/1000</f>
        <v>0</v>
      </c>
      <c r="F23" s="38">
        <f>+'[1]Informe Ejecución'!S183/1000</f>
        <v>0</v>
      </c>
      <c r="G23" s="39" t="s">
        <v>24</v>
      </c>
    </row>
    <row r="24" spans="1:7" ht="15.75" x14ac:dyDescent="0.25">
      <c r="A24" s="26">
        <v>29</v>
      </c>
      <c r="B24" s="27"/>
      <c r="C24" s="27"/>
      <c r="D24" s="28" t="s">
        <v>34</v>
      </c>
      <c r="E24" s="36">
        <f>SUM(E25:E31)</f>
        <v>1998880</v>
      </c>
      <c r="F24" s="36">
        <f>SUM(F25:F31)</f>
        <v>78</v>
      </c>
      <c r="G24" s="37">
        <f t="shared" si="0"/>
        <v>3.902185223725286E-5</v>
      </c>
    </row>
    <row r="25" spans="1:7" ht="15.75" x14ac:dyDescent="0.25">
      <c r="A25" s="31"/>
      <c r="B25" s="40" t="s">
        <v>29</v>
      </c>
      <c r="C25" s="32"/>
      <c r="D25" s="33" t="s">
        <v>35</v>
      </c>
      <c r="E25" s="38">
        <f>+('[1]Informe Ejecución'!T187)</f>
        <v>0</v>
      </c>
      <c r="F25" s="38">
        <f>+('[1]Informe Ejecución'!S187)/1000</f>
        <v>0</v>
      </c>
      <c r="G25" s="39" t="s">
        <v>24</v>
      </c>
    </row>
    <row r="26" spans="1:7" ht="15.75" x14ac:dyDescent="0.25">
      <c r="A26" s="31"/>
      <c r="B26" s="40" t="s">
        <v>22</v>
      </c>
      <c r="C26" s="32"/>
      <c r="D26" s="33" t="s">
        <v>36</v>
      </c>
      <c r="E26" s="38">
        <f>+('[1]Informe Ejecución'!T203)/1000</f>
        <v>0</v>
      </c>
      <c r="F26" s="38">
        <f>+('[1]Informe Ejecución'!S203)/1000</f>
        <v>0</v>
      </c>
      <c r="G26" s="39" t="s">
        <v>24</v>
      </c>
    </row>
    <row r="27" spans="1:7" ht="15.75" x14ac:dyDescent="0.25">
      <c r="A27" s="41"/>
      <c r="B27" s="40" t="s">
        <v>37</v>
      </c>
      <c r="C27" s="32"/>
      <c r="D27" s="33" t="s">
        <v>38</v>
      </c>
      <c r="E27" s="38">
        <f>+('[1]Informe Ejecución'!T204)/1000</f>
        <v>412553</v>
      </c>
      <c r="F27" s="38">
        <f>+('[1]Informe Ejecución'!S204)/1000</f>
        <v>0</v>
      </c>
      <c r="G27" s="39">
        <f>+F27/E27</f>
        <v>0</v>
      </c>
    </row>
    <row r="28" spans="1:7" ht="15.75" x14ac:dyDescent="0.25">
      <c r="A28" s="41"/>
      <c r="B28" s="40" t="s">
        <v>39</v>
      </c>
      <c r="C28" s="32"/>
      <c r="D28" s="33" t="s">
        <v>40</v>
      </c>
      <c r="E28" s="38">
        <f>+('[1]Informe Ejecución'!T205)/1000</f>
        <v>370591</v>
      </c>
      <c r="F28" s="38">
        <f>+('[1]Informe Ejecución'!S205)/1000</f>
        <v>0</v>
      </c>
      <c r="G28" s="39">
        <f>+F28/E28</f>
        <v>0</v>
      </c>
    </row>
    <row r="29" spans="1:7" ht="15.75" x14ac:dyDescent="0.25">
      <c r="A29" s="41"/>
      <c r="B29" s="40" t="s">
        <v>41</v>
      </c>
      <c r="C29" s="32"/>
      <c r="D29" s="33" t="s">
        <v>42</v>
      </c>
      <c r="E29" s="38">
        <f>+('[1]Informe Ejecución'!T208)/1000</f>
        <v>735681</v>
      </c>
      <c r="F29" s="38">
        <f>+('[1]Informe Ejecución'!S208)/1000</f>
        <v>78</v>
      </c>
      <c r="G29" s="39">
        <f>+F29/E29</f>
        <v>1.0602421429940423E-4</v>
      </c>
    </row>
    <row r="30" spans="1:7" ht="15.75" x14ac:dyDescent="0.25">
      <c r="A30" s="41"/>
      <c r="B30" s="40" t="s">
        <v>43</v>
      </c>
      <c r="C30" s="32"/>
      <c r="D30" s="33" t="s">
        <v>44</v>
      </c>
      <c r="E30" s="38">
        <f>+('[1]Informe Ejecución'!T211)/1000</f>
        <v>480055</v>
      </c>
      <c r="F30" s="38">
        <f>+('[1]Informe Ejecución'!S211)/1000</f>
        <v>0</v>
      </c>
      <c r="G30" s="39">
        <f t="shared" ref="G30:G33" si="1">+F30/E30</f>
        <v>0</v>
      </c>
    </row>
    <row r="31" spans="1:7" ht="15.75" x14ac:dyDescent="0.25">
      <c r="A31" s="41"/>
      <c r="B31" s="40" t="s">
        <v>45</v>
      </c>
      <c r="C31" s="32"/>
      <c r="D31" s="33" t="s">
        <v>46</v>
      </c>
      <c r="E31" s="38">
        <f>+('[1]Informe Ejecución'!T214)/1000</f>
        <v>0</v>
      </c>
      <c r="F31" s="38">
        <f>+('[1]Informe Ejecución'!S214)/1000</f>
        <v>0</v>
      </c>
      <c r="G31" s="39" t="s">
        <v>24</v>
      </c>
    </row>
    <row r="32" spans="1:7" ht="15.75" x14ac:dyDescent="0.25">
      <c r="A32" s="26">
        <v>31</v>
      </c>
      <c r="B32" s="27"/>
      <c r="C32" s="27"/>
      <c r="D32" s="28" t="s">
        <v>47</v>
      </c>
      <c r="E32" s="36">
        <f>+E33</f>
        <v>9193513</v>
      </c>
      <c r="F32" s="36">
        <f>+F33</f>
        <v>0</v>
      </c>
      <c r="G32" s="37">
        <f t="shared" si="1"/>
        <v>0</v>
      </c>
    </row>
    <row r="33" spans="1:7" ht="15.75" x14ac:dyDescent="0.25">
      <c r="A33" s="31"/>
      <c r="B33" s="40" t="s">
        <v>29</v>
      </c>
      <c r="C33" s="32"/>
      <c r="D33" s="33" t="s">
        <v>48</v>
      </c>
      <c r="E33" s="38">
        <f>+('[1]Informe Ejecución'!T216)/1000</f>
        <v>9193513</v>
      </c>
      <c r="F33" s="38">
        <f>+('[1]Informe Ejecución'!S216)/1000</f>
        <v>0</v>
      </c>
      <c r="G33" s="39">
        <f t="shared" si="1"/>
        <v>0</v>
      </c>
    </row>
    <row r="34" spans="1:7" ht="15.75" x14ac:dyDescent="0.25">
      <c r="A34" s="26">
        <v>32</v>
      </c>
      <c r="B34" s="27"/>
      <c r="C34" s="27"/>
      <c r="D34" s="28" t="s">
        <v>49</v>
      </c>
      <c r="E34" s="36">
        <f>+E35+E36</f>
        <v>0</v>
      </c>
      <c r="F34" s="36">
        <f>+F35+F36</f>
        <v>0</v>
      </c>
      <c r="G34" s="37" t="s">
        <v>24</v>
      </c>
    </row>
    <row r="35" spans="1:7" ht="15.75" x14ac:dyDescent="0.25">
      <c r="A35" s="31"/>
      <c r="B35" s="42">
        <v>6</v>
      </c>
      <c r="C35" s="40" t="s">
        <v>27</v>
      </c>
      <c r="D35" s="33" t="s">
        <v>50</v>
      </c>
      <c r="E35" s="38">
        <f>+('[1]Informe Ejecución'!T371)/1000</f>
        <v>0</v>
      </c>
      <c r="F35" s="38">
        <f>+('[1]Informe Ejecución'!S371)/1000</f>
        <v>0</v>
      </c>
      <c r="G35" s="39" t="s">
        <v>24</v>
      </c>
    </row>
    <row r="36" spans="1:7" ht="15.75" x14ac:dyDescent="0.25">
      <c r="A36" s="31"/>
      <c r="B36" s="42"/>
      <c r="C36" s="40" t="s">
        <v>51</v>
      </c>
      <c r="D36" s="33" t="s">
        <v>52</v>
      </c>
      <c r="E36" s="38">
        <f>+('[1]Informe Ejecución'!T384)/1000</f>
        <v>0</v>
      </c>
      <c r="F36" s="38">
        <f>+('[1]Informe Ejecución'!S384)/1000</f>
        <v>0</v>
      </c>
      <c r="G36" s="39" t="s">
        <v>24</v>
      </c>
    </row>
    <row r="37" spans="1:7" ht="15.75" x14ac:dyDescent="0.25">
      <c r="A37" s="26">
        <v>33</v>
      </c>
      <c r="B37" s="27"/>
      <c r="C37" s="43"/>
      <c r="D37" s="28" t="s">
        <v>53</v>
      </c>
      <c r="E37" s="36">
        <f>+E38</f>
        <v>0</v>
      </c>
      <c r="F37" s="36">
        <f>+F38</f>
        <v>0</v>
      </c>
      <c r="G37" s="37" t="s">
        <v>24</v>
      </c>
    </row>
    <row r="38" spans="1:7" ht="15.75" x14ac:dyDescent="0.25">
      <c r="A38" s="31"/>
      <c r="B38" s="40" t="s">
        <v>29</v>
      </c>
      <c r="C38" s="32"/>
      <c r="D38" s="33" t="s">
        <v>54</v>
      </c>
      <c r="E38" s="38">
        <f>+E39/1000</f>
        <v>0</v>
      </c>
      <c r="F38" s="38">
        <f>+F39</f>
        <v>0</v>
      </c>
      <c r="G38" s="39" t="s">
        <v>24</v>
      </c>
    </row>
    <row r="39" spans="1:7" ht="15.75" x14ac:dyDescent="0.25">
      <c r="A39" s="31"/>
      <c r="B39" s="32"/>
      <c r="C39" s="40" t="s">
        <v>27</v>
      </c>
      <c r="D39" s="33" t="s">
        <v>31</v>
      </c>
      <c r="E39" s="38">
        <f>+('[1]Informe Ejecución'!T394)</f>
        <v>0</v>
      </c>
      <c r="F39" s="38">
        <f>+('[1]Informe Ejecución'!S394)/1000</f>
        <v>0</v>
      </c>
      <c r="G39" s="39" t="s">
        <v>24</v>
      </c>
    </row>
    <row r="40" spans="1:7" ht="15.75" x14ac:dyDescent="0.25">
      <c r="A40" s="26">
        <v>34</v>
      </c>
      <c r="B40" s="27"/>
      <c r="C40" s="43"/>
      <c r="D40" s="28" t="s">
        <v>55</v>
      </c>
      <c r="E40" s="36">
        <f>+('[1]Informe Ejecución'!T398)/1000</f>
        <v>0</v>
      </c>
      <c r="F40" s="36">
        <f>+('[1]Informe Ejecución'!S398)/1000</f>
        <v>575642.18999999994</v>
      </c>
      <c r="G40" s="39" t="s">
        <v>24</v>
      </c>
    </row>
    <row r="41" spans="1:7" ht="15.75" x14ac:dyDescent="0.25">
      <c r="A41" s="26">
        <v>35</v>
      </c>
      <c r="B41" s="27"/>
      <c r="C41" s="43"/>
      <c r="D41" s="28" t="s">
        <v>56</v>
      </c>
      <c r="E41" s="36">
        <f>+('[1]Informe Ejecución'!T407)/1000</f>
        <v>0</v>
      </c>
      <c r="F41" s="36">
        <f>+'[1]Informe Ejecución'!S407/1000</f>
        <v>0</v>
      </c>
      <c r="G41" s="37" t="s">
        <v>24</v>
      </c>
    </row>
    <row r="42" spans="1:7" ht="15.75" x14ac:dyDescent="0.25">
      <c r="A42" s="26"/>
      <c r="B42" s="27"/>
      <c r="C42" s="43"/>
      <c r="D42" s="28"/>
      <c r="E42" s="36"/>
      <c r="F42" s="44"/>
      <c r="G42" s="37"/>
    </row>
    <row r="43" spans="1:7" ht="18.75" thickBot="1" x14ac:dyDescent="0.3">
      <c r="A43" s="45" t="s">
        <v>57</v>
      </c>
      <c r="B43" s="46"/>
      <c r="C43" s="47"/>
      <c r="D43" s="48"/>
      <c r="E43" s="49">
        <f>+E7+E10+E14+E17+E22+E24+E32+E34+E37+E40+E41</f>
        <v>195010926</v>
      </c>
      <c r="F43" s="49">
        <f>+F7+F10+F14+F17+F22+F24+F32+F34+F37+F40+F41</f>
        <v>13375048.188999999</v>
      </c>
      <c r="G43" s="50">
        <f>+F43/E43</f>
        <v>6.858614777820192E-2</v>
      </c>
    </row>
    <row r="44" spans="1:7" x14ac:dyDescent="0.25">
      <c r="E44" s="51"/>
      <c r="F44" s="51"/>
    </row>
    <row r="45" spans="1:7" x14ac:dyDescent="0.25">
      <c r="A45" s="52"/>
      <c r="B45" s="52"/>
      <c r="C45" s="52"/>
      <c r="D45" s="52"/>
      <c r="E45" s="53"/>
      <c r="F45" s="53"/>
      <c r="G45" s="52"/>
    </row>
    <row r="46" spans="1:7" x14ac:dyDescent="0.25">
      <c r="A46" s="52"/>
      <c r="B46" s="52"/>
      <c r="C46" s="52"/>
      <c r="D46" s="52"/>
      <c r="E46" s="53"/>
      <c r="F46" s="53"/>
      <c r="G46" s="52"/>
    </row>
    <row r="47" spans="1:7" x14ac:dyDescent="0.25">
      <c r="A47" s="52"/>
      <c r="B47" s="52"/>
      <c r="C47" s="52"/>
      <c r="D47" s="52"/>
      <c r="E47" s="53"/>
      <c r="F47" s="53"/>
      <c r="G47" s="52"/>
    </row>
    <row r="48" spans="1:7" x14ac:dyDescent="0.25">
      <c r="A48" s="52"/>
      <c r="B48" s="52"/>
      <c r="C48" s="52"/>
      <c r="D48" s="52"/>
      <c r="E48" s="53"/>
      <c r="F48" s="53"/>
      <c r="G48" s="52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Soto Barrientos</dc:creator>
  <cp:lastModifiedBy>Carlos Soto Barrientos</cp:lastModifiedBy>
  <dcterms:created xsi:type="dcterms:W3CDTF">2019-03-01T00:38:01Z</dcterms:created>
  <dcterms:modified xsi:type="dcterms:W3CDTF">2019-03-01T00:39:04Z</dcterms:modified>
</cp:coreProperties>
</file>