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8275" windowHeight="13065"/>
  </bookViews>
  <sheets>
    <sheet name="Informe WE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1" i="1" l="1"/>
  <c r="E41" i="1"/>
  <c r="F40" i="1"/>
  <c r="E40" i="1"/>
  <c r="F39" i="1"/>
  <c r="E39" i="1"/>
  <c r="F38" i="1"/>
  <c r="F37" i="1" s="1"/>
  <c r="E38" i="1"/>
  <c r="E37" i="1" s="1"/>
  <c r="F36" i="1"/>
  <c r="E36" i="1"/>
  <c r="F35" i="1"/>
  <c r="E35" i="1"/>
  <c r="F34" i="1"/>
  <c r="E34" i="1"/>
  <c r="F33" i="1"/>
  <c r="G33" i="1" s="1"/>
  <c r="E33" i="1"/>
  <c r="E32" i="1" s="1"/>
  <c r="F31" i="1"/>
  <c r="E31" i="1"/>
  <c r="F30" i="1"/>
  <c r="G30" i="1" s="1"/>
  <c r="E30" i="1"/>
  <c r="G29" i="1"/>
  <c r="F29" i="1"/>
  <c r="E29" i="1"/>
  <c r="F28" i="1"/>
  <c r="G28" i="1" s="1"/>
  <c r="E28" i="1"/>
  <c r="F27" i="1"/>
  <c r="G27" i="1" s="1"/>
  <c r="E27" i="1"/>
  <c r="F26" i="1"/>
  <c r="G26" i="1" s="1"/>
  <c r="E26" i="1"/>
  <c r="F25" i="1"/>
  <c r="F24" i="1" s="1"/>
  <c r="G24" i="1" s="1"/>
  <c r="E25" i="1"/>
  <c r="E24" i="1"/>
  <c r="F23" i="1"/>
  <c r="E23" i="1"/>
  <c r="F22" i="1"/>
  <c r="E22" i="1"/>
  <c r="F21" i="1"/>
  <c r="G21" i="1" s="1"/>
  <c r="E21" i="1"/>
  <c r="E20" i="1" s="1"/>
  <c r="F19" i="1"/>
  <c r="G19" i="1" s="1"/>
  <c r="E19" i="1"/>
  <c r="E18" i="1"/>
  <c r="F16" i="1"/>
  <c r="E16" i="1"/>
  <c r="F15" i="1"/>
  <c r="G15" i="1" s="1"/>
  <c r="E15" i="1"/>
  <c r="E14" i="1" s="1"/>
  <c r="G13" i="1"/>
  <c r="F13" i="1"/>
  <c r="E13" i="1"/>
  <c r="F12" i="1"/>
  <c r="G12" i="1" s="1"/>
  <c r="E12" i="1"/>
  <c r="F11" i="1"/>
  <c r="G11" i="1" s="1"/>
  <c r="E11" i="1"/>
  <c r="E10" i="1" s="1"/>
  <c r="E9" i="1"/>
  <c r="F8" i="1"/>
  <c r="F9" i="1" s="1"/>
  <c r="G9" i="1" s="1"/>
  <c r="E8" i="1"/>
  <c r="E7" i="1"/>
  <c r="E17" i="1" l="1"/>
  <c r="E43" i="1"/>
  <c r="F7" i="1"/>
  <c r="G8" i="1"/>
  <c r="F18" i="1"/>
  <c r="F10" i="1"/>
  <c r="G10" i="1" s="1"/>
  <c r="F14" i="1"/>
  <c r="G14" i="1" s="1"/>
  <c r="F20" i="1"/>
  <c r="G20" i="1" s="1"/>
  <c r="F32" i="1"/>
  <c r="G32" i="1" s="1"/>
  <c r="G18" i="1" l="1"/>
  <c r="F17" i="1"/>
  <c r="G17" i="1" s="1"/>
  <c r="G7" i="1"/>
  <c r="F43" i="1" l="1"/>
  <c r="G43" i="1" s="1"/>
</calcChain>
</file>

<file path=xl/sharedStrings.xml><?xml version="1.0" encoding="utf-8"?>
<sst xmlns="http://schemas.openxmlformats.org/spreadsheetml/2006/main" count="81" uniqueCount="58">
  <si>
    <t>MINISTERIO PÚBLICO AÑO 2018</t>
  </si>
  <si>
    <t>Subtítulo</t>
  </si>
  <si>
    <t>Ítem</t>
  </si>
  <si>
    <t>Asignación</t>
  </si>
  <si>
    <t>Descripción</t>
  </si>
  <si>
    <r>
      <t xml:space="preserve">Presupuesto </t>
    </r>
    <r>
      <rPr>
        <b/>
        <u/>
        <sz val="12"/>
        <rFont val="Arial"/>
        <family val="2"/>
      </rPr>
      <t>Vigente</t>
    </r>
  </si>
  <si>
    <t>Ejecución Acumulada</t>
  </si>
  <si>
    <t>Porcentaje de Ejecución</t>
  </si>
  <si>
    <t>Al mes de enero de 2018</t>
  </si>
  <si>
    <t>Al mes de Abril 2017</t>
  </si>
  <si>
    <t>(M$ 2018)</t>
  </si>
  <si>
    <t>(%)</t>
  </si>
  <si>
    <t>Gastos en Personal</t>
  </si>
  <si>
    <t xml:space="preserve">   Remuneraciones</t>
  </si>
  <si>
    <t xml:space="preserve">   Otros </t>
  </si>
  <si>
    <t>Bienes y Servicios de Consumo</t>
  </si>
  <si>
    <t xml:space="preserve">   Operación</t>
  </si>
  <si>
    <t xml:space="preserve">   Fondo de Operación Víctimas y Testigos </t>
  </si>
  <si>
    <t xml:space="preserve">   Peritajes Privados</t>
  </si>
  <si>
    <t>Prestaciones de Seguidad Social</t>
  </si>
  <si>
    <t>01</t>
  </si>
  <si>
    <t xml:space="preserve">   Prestaciones Previsionales</t>
  </si>
  <si>
    <t>03</t>
  </si>
  <si>
    <t xml:space="preserve">   Prestaciones Soc. del empleador</t>
  </si>
  <si>
    <t>S/P</t>
  </si>
  <si>
    <t>Transferencias Corrientes</t>
  </si>
  <si>
    <t xml:space="preserve">   Al Sector privado</t>
  </si>
  <si>
    <t>001</t>
  </si>
  <si>
    <t xml:space="preserve">       Becas</t>
  </si>
  <si>
    <t>02</t>
  </si>
  <si>
    <t xml:space="preserve">    Al Gobierno Central</t>
  </si>
  <si>
    <t xml:space="preserve">       Programa Coordinación Reforma Judicial</t>
  </si>
  <si>
    <t>Integros al Fisco</t>
  </si>
  <si>
    <t xml:space="preserve">       Impuestos</t>
  </si>
  <si>
    <t>Adquisición de Activos No Financieros</t>
  </si>
  <si>
    <t xml:space="preserve">   Edificios</t>
  </si>
  <si>
    <t xml:space="preserve">   Vehículos</t>
  </si>
  <si>
    <t>04</t>
  </si>
  <si>
    <t xml:space="preserve">   Mobiliario y Otros </t>
  </si>
  <si>
    <t>05</t>
  </si>
  <si>
    <t xml:space="preserve">   Máquinas y Equipos </t>
  </si>
  <si>
    <t>06</t>
  </si>
  <si>
    <t xml:space="preserve">   Equipos Informáticos </t>
  </si>
  <si>
    <t>07</t>
  </si>
  <si>
    <t xml:space="preserve">   Programas Informáticos </t>
  </si>
  <si>
    <t>99</t>
  </si>
  <si>
    <t xml:space="preserve">   Otros activos no financieros</t>
  </si>
  <si>
    <t>Iniciativas de Inversión</t>
  </si>
  <si>
    <t xml:space="preserve">   Proyectos</t>
  </si>
  <si>
    <t>Prestamos</t>
  </si>
  <si>
    <t xml:space="preserve">  Anticipos a contratista</t>
  </si>
  <si>
    <t>002</t>
  </si>
  <si>
    <t xml:space="preserve">  Recuperación anticipos a contratista</t>
  </si>
  <si>
    <t>Transferencias de Capital</t>
  </si>
  <si>
    <t xml:space="preserve">   Al Gobierno Central</t>
  </si>
  <si>
    <t>Servicio de la Deuda</t>
  </si>
  <si>
    <t>Saldo Final de Caja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</si>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</sst>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2" fillId="0" borderId="0" xfId="3"/>
    <xf numFmtId="0" fontId="4" fillId="2" borderId="4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4" fillId="2" borderId="0" xfId="3" applyFont="1" applyFill="1" applyBorder="1"/>
    <xf numFmtId="3" fontId="4" fillId="2" borderId="0" xfId="3" applyNumberFormat="1" applyFont="1" applyFill="1" applyBorder="1" applyAlignment="1">
      <alignment horizontal="right"/>
    </xf>
    <xf numFmtId="10" fontId="4" fillId="2" borderId="5" xfId="4" applyNumberFormat="1" applyFont="1" applyFill="1" applyBorder="1" applyAlignment="1">
      <alignment horizontal="right"/>
    </xf>
    <xf numFmtId="0" fontId="4" fillId="2" borderId="6" xfId="3" applyFont="1" applyFill="1" applyBorder="1" applyAlignment="1">
      <alignment horizontal="center" vertical="justify" textRotation="90" wrapText="1"/>
    </xf>
    <xf numFmtId="0" fontId="4" fillId="2" borderId="7" xfId="3" applyFont="1" applyFill="1" applyBorder="1" applyAlignment="1">
      <alignment horizontal="center" vertical="justify" textRotation="90" wrapText="1"/>
    </xf>
    <xf numFmtId="3" fontId="4" fillId="2" borderId="7" xfId="3" applyNumberFormat="1" applyFont="1" applyFill="1" applyBorder="1" applyAlignment="1">
      <alignment horizontal="left" vertical="center" wrapText="1"/>
    </xf>
    <xf numFmtId="3" fontId="4" fillId="2" borderId="7" xfId="3" applyNumberFormat="1" applyFont="1" applyFill="1" applyBorder="1" applyAlignment="1">
      <alignment horizontal="center" vertical="center" wrapText="1"/>
    </xf>
    <xf numFmtId="3" fontId="4" fillId="2" borderId="7" xfId="3" applyNumberFormat="1" applyFont="1" applyFill="1" applyBorder="1" applyAlignment="1">
      <alignment horizontal="center" vertical="center" wrapText="1"/>
    </xf>
    <xf numFmtId="3" fontId="4" fillId="2" borderId="8" xfId="3" applyNumberFormat="1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wrapText="1"/>
    </xf>
    <xf numFmtId="0" fontId="4" fillId="2" borderId="7" xfId="3" applyFont="1" applyFill="1" applyBorder="1" applyAlignment="1">
      <alignment horizontal="center" wrapText="1"/>
    </xf>
    <xf numFmtId="0" fontId="4" fillId="2" borderId="7" xfId="3" applyFont="1" applyFill="1" applyBorder="1" applyAlignment="1">
      <alignment horizontal="left" wrapText="1"/>
    </xf>
    <xf numFmtId="49" fontId="4" fillId="2" borderId="9" xfId="3" applyNumberFormat="1" applyFont="1" applyFill="1" applyBorder="1" applyAlignment="1">
      <alignment horizontal="center" vertical="center" wrapText="1"/>
    </xf>
    <xf numFmtId="0" fontId="2" fillId="2" borderId="10" xfId="3" applyFont="1" applyFill="1" applyBorder="1"/>
    <xf numFmtId="0" fontId="4" fillId="2" borderId="7" xfId="3" applyFont="1" applyFill="1" applyBorder="1" applyAlignment="1">
      <alignment wrapText="1"/>
    </xf>
    <xf numFmtId="3" fontId="4" fillId="2" borderId="7" xfId="3" applyNumberFormat="1" applyFont="1" applyFill="1" applyBorder="1" applyAlignment="1">
      <alignment horizontal="center"/>
    </xf>
    <xf numFmtId="3" fontId="4" fillId="2" borderId="8" xfId="3" applyNumberFormat="1" applyFon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vertical="center" wrapText="1"/>
    </xf>
    <xf numFmtId="3" fontId="4" fillId="2" borderId="0" xfId="3" applyNumberFormat="1" applyFont="1" applyFill="1" applyBorder="1" applyAlignment="1">
      <alignment horizontal="center"/>
    </xf>
    <xf numFmtId="3" fontId="4" fillId="2" borderId="5" xfId="3" applyNumberFormat="1" applyFont="1" applyFill="1" applyBorder="1" applyAlignment="1">
      <alignment horizontal="center"/>
    </xf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2" xfId="3" applyFont="1" applyFill="1" applyBorder="1"/>
    <xf numFmtId="3" fontId="4" fillId="2" borderId="12" xfId="3" applyNumberFormat="1" applyFont="1" applyFill="1" applyBorder="1"/>
    <xf numFmtId="164" fontId="4" fillId="2" borderId="13" xfId="4" applyNumberFormat="1" applyFont="1" applyFill="1" applyBorder="1" applyAlignment="1">
      <alignment horizontal="center"/>
    </xf>
    <xf numFmtId="164" fontId="6" fillId="2" borderId="0" xfId="3" applyNumberFormat="1" applyFont="1" applyFill="1" applyBorder="1"/>
    <xf numFmtId="165" fontId="2" fillId="0" borderId="0" xfId="1" applyNumberFormat="1" applyFont="1"/>
    <xf numFmtId="9" fontId="0" fillId="0" borderId="0" xfId="2" applyFont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2" xfId="3" applyFont="1" applyFill="1" applyBorder="1" applyAlignment="1">
      <alignment horizontal="center"/>
    </xf>
    <xf numFmtId="0" fontId="6" fillId="2" borderId="12" xfId="3" applyFont="1" applyFill="1" applyBorder="1"/>
    <xf numFmtId="3" fontId="6" fillId="2" borderId="12" xfId="3" applyNumberFormat="1" applyFont="1" applyFill="1" applyBorder="1"/>
    <xf numFmtId="164" fontId="6" fillId="2" borderId="13" xfId="4" applyNumberFormat="1" applyFont="1" applyFill="1" applyBorder="1" applyAlignment="1">
      <alignment horizontal="center"/>
    </xf>
    <xf numFmtId="3" fontId="4" fillId="0" borderId="12" xfId="3" applyNumberFormat="1" applyFont="1" applyFill="1" applyBorder="1"/>
    <xf numFmtId="164" fontId="4" fillId="0" borderId="13" xfId="4" applyNumberFormat="1" applyFont="1" applyFill="1" applyBorder="1" applyAlignment="1">
      <alignment horizontal="center"/>
    </xf>
    <xf numFmtId="3" fontId="6" fillId="0" borderId="12" xfId="3" applyNumberFormat="1" applyFont="1" applyFill="1" applyBorder="1"/>
    <xf numFmtId="164" fontId="6" fillId="0" borderId="13" xfId="4" applyNumberFormat="1" applyFont="1" applyFill="1" applyBorder="1" applyAlignment="1">
      <alignment horizontal="center"/>
    </xf>
    <xf numFmtId="165" fontId="6" fillId="2" borderId="0" xfId="1" applyNumberFormat="1" applyFont="1" applyFill="1" applyBorder="1"/>
    <xf numFmtId="0" fontId="6" fillId="2" borderId="12" xfId="3" quotePrefix="1" applyFont="1" applyFill="1" applyBorder="1" applyAlignment="1">
      <alignment horizontal="center"/>
    </xf>
    <xf numFmtId="9" fontId="2" fillId="0" borderId="0" xfId="2" applyFont="1" applyAlignment="1">
      <alignment horizontal="center"/>
    </xf>
    <xf numFmtId="0" fontId="6" fillId="2" borderId="11" xfId="3" applyFont="1" applyFill="1" applyBorder="1"/>
    <xf numFmtId="9" fontId="6" fillId="2" borderId="0" xfId="2" applyFont="1" applyFill="1" applyBorder="1" applyAlignment="1">
      <alignment horizontal="center"/>
    </xf>
    <xf numFmtId="0" fontId="6" fillId="2" borderId="12" xfId="3" quotePrefix="1" applyFont="1" applyFill="1" applyBorder="1" applyAlignment="1">
      <alignment horizontal="left"/>
    </xf>
    <xf numFmtId="165" fontId="0" fillId="0" borderId="0" xfId="1" applyNumberFormat="1" applyFont="1"/>
    <xf numFmtId="0" fontId="4" fillId="2" borderId="12" xfId="3" quotePrefix="1" applyFont="1" applyFill="1" applyBorder="1" applyAlignment="1">
      <alignment horizontal="center"/>
    </xf>
    <xf numFmtId="166" fontId="4" fillId="0" borderId="12" xfId="3" applyNumberFormat="1" applyFont="1" applyFill="1" applyBorder="1"/>
    <xf numFmtId="0" fontId="7" fillId="2" borderId="14" xfId="3" applyFont="1" applyFill="1" applyBorder="1" applyAlignment="1">
      <alignment horizontal="left"/>
    </xf>
    <xf numFmtId="0" fontId="7" fillId="2" borderId="15" xfId="3" applyFont="1" applyFill="1" applyBorder="1" applyAlignment="1">
      <alignment horizontal="center"/>
    </xf>
    <xf numFmtId="0" fontId="7" fillId="2" borderId="16" xfId="3" quotePrefix="1" applyFont="1" applyFill="1" applyBorder="1" applyAlignment="1">
      <alignment horizontal="center"/>
    </xf>
    <xf numFmtId="0" fontId="7" fillId="2" borderId="17" xfId="3" applyFont="1" applyFill="1" applyBorder="1"/>
    <xf numFmtId="3" fontId="7" fillId="0" borderId="17" xfId="3" applyNumberFormat="1" applyFont="1" applyFill="1" applyBorder="1"/>
    <xf numFmtId="164" fontId="7" fillId="0" borderId="18" xfId="4" applyNumberFormat="1" applyFont="1" applyFill="1" applyBorder="1" applyAlignment="1">
      <alignment horizontal="center"/>
    </xf>
    <xf numFmtId="3" fontId="0" fillId="0" borderId="0" xfId="0" applyNumberFormat="1"/>
    <xf numFmtId="3" fontId="6" fillId="2" borderId="0" xfId="3" applyNumberFormat="1" applyFont="1" applyFill="1" applyBorder="1"/>
  </cellXfs>
  <cellStyles count="8">
    <cellStyle name="Millares" xfId="1" builtinId="3"/>
    <cellStyle name="Millares 2" xfId="5"/>
    <cellStyle name="Millares 3" xfId="6"/>
    <cellStyle name="Normal" xfId="0" builtinId="0"/>
    <cellStyle name="Normal 2" xfId="3"/>
    <cellStyle name="Normal 25" xfId="7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casoto/AppData/Local/Microsoft/Windows/Temporary%20Internet%20Files/Content.Outlook/Y4OXOKPY/Ejecuci&#243;n%20presupuestarias%20mes%20de%20%20en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Ejecución"/>
      <sheetName val="Informe Victimas y Testigos"/>
      <sheetName val="Informe WEB"/>
    </sheetNames>
    <sheetDataSet>
      <sheetData sheetId="0">
        <row r="36">
          <cell r="S36">
            <v>10918109386</v>
          </cell>
          <cell r="T36">
            <v>139713753000</v>
          </cell>
        </row>
        <row r="38">
          <cell r="S38">
            <v>3400120573</v>
          </cell>
          <cell r="T38">
            <v>42456354000</v>
          </cell>
        </row>
        <row r="53">
          <cell r="S53">
            <v>36360918</v>
          </cell>
          <cell r="T53">
            <v>521775688</v>
          </cell>
        </row>
        <row r="70">
          <cell r="S70">
            <v>113269855</v>
          </cell>
          <cell r="T70">
            <v>1674799000</v>
          </cell>
        </row>
        <row r="79">
          <cell r="S79">
            <v>6414381474</v>
          </cell>
          <cell r="T79">
            <v>82148183351</v>
          </cell>
        </row>
        <row r="87">
          <cell r="S87">
            <v>916118171</v>
          </cell>
          <cell r="T87">
            <v>38381679000</v>
          </cell>
        </row>
        <row r="167">
          <cell r="S167">
            <v>133608834</v>
          </cell>
          <cell r="T167">
            <v>2647378000</v>
          </cell>
        </row>
        <row r="168">
          <cell r="S168">
            <v>10527429</v>
          </cell>
          <cell r="T168">
            <v>361947000</v>
          </cell>
        </row>
        <row r="174">
          <cell r="S174">
            <v>5154737</v>
          </cell>
          <cell r="T174">
            <v>426768000</v>
          </cell>
        </row>
        <row r="176">
          <cell r="S176">
            <v>0</v>
          </cell>
          <cell r="T176">
            <v>0</v>
          </cell>
        </row>
        <row r="181">
          <cell r="S181">
            <v>0</v>
          </cell>
          <cell r="T181">
            <v>46550000</v>
          </cell>
        </row>
        <row r="183">
          <cell r="S183">
            <v>0</v>
          </cell>
          <cell r="T183">
            <v>803900000</v>
          </cell>
        </row>
        <row r="185">
          <cell r="T185">
            <v>0</v>
          </cell>
        </row>
        <row r="187">
          <cell r="S187">
            <v>0</v>
          </cell>
        </row>
        <row r="191">
          <cell r="S191">
            <v>0</v>
          </cell>
          <cell r="T191">
            <v>0</v>
          </cell>
        </row>
        <row r="207">
          <cell r="S207">
            <v>0</v>
          </cell>
          <cell r="T207">
            <v>200480000</v>
          </cell>
        </row>
        <row r="208">
          <cell r="S208">
            <v>0</v>
          </cell>
          <cell r="T208">
            <v>126008000</v>
          </cell>
        </row>
        <row r="209">
          <cell r="S209">
            <v>2116434</v>
          </cell>
          <cell r="T209">
            <v>134496000</v>
          </cell>
        </row>
        <row r="212">
          <cell r="S212">
            <v>2307159</v>
          </cell>
          <cell r="T212">
            <v>119340000</v>
          </cell>
        </row>
        <row r="215">
          <cell r="S215">
            <v>4682640</v>
          </cell>
          <cell r="T215">
            <v>867910000</v>
          </cell>
        </row>
        <row r="218">
          <cell r="S218">
            <v>0</v>
          </cell>
          <cell r="T218">
            <v>0</v>
          </cell>
        </row>
        <row r="220">
          <cell r="S220">
            <v>0</v>
          </cell>
          <cell r="T220">
            <v>11280295000</v>
          </cell>
        </row>
        <row r="367">
          <cell r="S367">
            <v>0</v>
          </cell>
          <cell r="T367">
            <v>0</v>
          </cell>
        </row>
        <row r="380">
          <cell r="S380">
            <v>0</v>
          </cell>
          <cell r="T380">
            <v>0</v>
          </cell>
        </row>
        <row r="390">
          <cell r="S390">
            <v>0</v>
          </cell>
          <cell r="T390">
            <v>0</v>
          </cell>
        </row>
        <row r="394">
          <cell r="S394">
            <v>1140492220</v>
          </cell>
          <cell r="T394">
            <v>0</v>
          </cell>
        </row>
        <row r="403">
          <cell r="S403">
            <v>0</v>
          </cell>
          <cell r="T40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="80" zoomScaleNormal="80" workbookViewId="0">
      <selection activeCell="F4" sqref="F4:G4"/>
    </sheetView>
  </sheetViews>
  <sheetFormatPr baseColWidth="10" defaultRowHeight="15" x14ac:dyDescent="0.25"/>
  <cols>
    <col min="1" max="1" width="6" customWidth="1"/>
    <col min="2" max="2" width="6.28515625" customWidth="1"/>
    <col min="3" max="3" width="7" customWidth="1"/>
    <col min="4" max="4" width="47.5703125" bestFit="1" customWidth="1"/>
    <col min="5" max="5" width="22" customWidth="1"/>
    <col min="6" max="6" width="23.28515625" customWidth="1"/>
    <col min="7" max="7" width="15.7109375" customWidth="1"/>
    <col min="10" max="10" width="20" bestFit="1" customWidth="1"/>
    <col min="11" max="11" width="18.85546875" bestFit="1" customWidth="1"/>
    <col min="12" max="12" width="13" bestFit="1" customWidth="1"/>
  </cols>
  <sheetData>
    <row r="1" spans="1:12" ht="28.5" thickBot="1" x14ac:dyDescent="0.3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</row>
    <row r="2" spans="1:12" ht="17.25" thickTop="1" thickBot="1" x14ac:dyDescent="0.3">
      <c r="A2" s="5"/>
      <c r="B2" s="6"/>
      <c r="C2" s="6"/>
      <c r="D2" s="7"/>
      <c r="E2" s="8"/>
      <c r="F2" s="8"/>
      <c r="G2" s="9"/>
      <c r="H2" s="4"/>
      <c r="I2" s="4"/>
      <c r="J2" s="4"/>
      <c r="K2" s="4"/>
    </row>
    <row r="3" spans="1:12" ht="33" thickTop="1" thickBot="1" x14ac:dyDescent="0.3">
      <c r="A3" s="10" t="s">
        <v>1</v>
      </c>
      <c r="B3" s="11" t="s">
        <v>2</v>
      </c>
      <c r="C3" s="11" t="s">
        <v>3</v>
      </c>
      <c r="D3" s="12" t="s">
        <v>4</v>
      </c>
      <c r="E3" s="13" t="s">
        <v>5</v>
      </c>
      <c r="F3" s="14" t="s">
        <v>6</v>
      </c>
      <c r="G3" s="15" t="s">
        <v>7</v>
      </c>
      <c r="H3" s="4"/>
      <c r="I3" s="4"/>
      <c r="J3" s="4"/>
      <c r="K3" s="4"/>
    </row>
    <row r="4" spans="1:12" ht="16.5" thickTop="1" thickBot="1" x14ac:dyDescent="0.3">
      <c r="A4" s="16"/>
      <c r="B4" s="17"/>
      <c r="C4" s="17"/>
      <c r="D4" s="18"/>
      <c r="E4" s="17"/>
      <c r="F4" s="19" t="s">
        <v>8</v>
      </c>
      <c r="G4" s="20" t="s">
        <v>9</v>
      </c>
      <c r="H4" s="4"/>
      <c r="I4" s="4"/>
      <c r="J4" s="4"/>
      <c r="K4" s="4"/>
    </row>
    <row r="5" spans="1:12" ht="17.25" thickTop="1" thickBot="1" x14ac:dyDescent="0.3">
      <c r="A5" s="16"/>
      <c r="B5" s="17"/>
      <c r="C5" s="17"/>
      <c r="D5" s="21"/>
      <c r="E5" s="22" t="s">
        <v>10</v>
      </c>
      <c r="F5" s="22" t="s">
        <v>10</v>
      </c>
      <c r="G5" s="23" t="s">
        <v>11</v>
      </c>
      <c r="H5" s="4"/>
      <c r="I5" s="4"/>
      <c r="J5" s="4"/>
      <c r="K5" s="4"/>
    </row>
    <row r="6" spans="1:12" ht="16.5" thickTop="1" x14ac:dyDescent="0.25">
      <c r="A6" s="5"/>
      <c r="B6" s="6"/>
      <c r="C6" s="6"/>
      <c r="D6" s="24"/>
      <c r="E6" s="25"/>
      <c r="F6" s="25"/>
      <c r="G6" s="26"/>
      <c r="H6" s="4"/>
      <c r="I6" s="4"/>
      <c r="J6" s="4"/>
      <c r="K6" s="4"/>
    </row>
    <row r="7" spans="1:12" ht="15.75" x14ac:dyDescent="0.25">
      <c r="A7" s="27">
        <v>21</v>
      </c>
      <c r="B7" s="28"/>
      <c r="C7" s="28"/>
      <c r="D7" s="29" t="s">
        <v>12</v>
      </c>
      <c r="E7" s="30">
        <f>+E8+E9</f>
        <v>139713753</v>
      </c>
      <c r="F7" s="30">
        <f>+F8+F9</f>
        <v>10918109.386</v>
      </c>
      <c r="G7" s="31">
        <f t="shared" ref="G7:G24" si="0">+F7/E7</f>
        <v>7.8146275163047119E-2</v>
      </c>
      <c r="H7" s="4"/>
      <c r="I7" s="32"/>
      <c r="J7" s="33"/>
      <c r="K7" s="33"/>
      <c r="L7" s="34"/>
    </row>
    <row r="8" spans="1:12" ht="15.75" x14ac:dyDescent="0.25">
      <c r="A8" s="35"/>
      <c r="B8" s="36"/>
      <c r="C8" s="36"/>
      <c r="D8" s="37" t="s">
        <v>13</v>
      </c>
      <c r="E8" s="38">
        <f>+(('[1]Informe Ejecución'!T38+'[1]Informe Ejecución'!T53+'[1]Informe Ejecución'!T70+'[1]Informe Ejecución'!T79))/1000</f>
        <v>126801112.039</v>
      </c>
      <c r="F8" s="38">
        <f>+('[1]Informe Ejecución'!S38+'[1]Informe Ejecución'!S53+'[1]Informe Ejecución'!S70+'[1]Informe Ejecución'!S79)/1000</f>
        <v>9964132.8200000003</v>
      </c>
      <c r="G8" s="39">
        <f t="shared" si="0"/>
        <v>7.858079996124441E-2</v>
      </c>
      <c r="H8" s="4"/>
      <c r="I8" s="32"/>
      <c r="J8" s="33"/>
      <c r="K8" s="33"/>
      <c r="L8" s="34"/>
    </row>
    <row r="9" spans="1:12" ht="15.75" x14ac:dyDescent="0.25">
      <c r="A9" s="35"/>
      <c r="B9" s="36"/>
      <c r="C9" s="36"/>
      <c r="D9" s="37" t="s">
        <v>14</v>
      </c>
      <c r="E9" s="38">
        <f>+(('[1]Informe Ejecución'!T36)/1000)-('Informe WEB'!E8)</f>
        <v>12912640.960999995</v>
      </c>
      <c r="F9" s="38">
        <f>+(('[1]Informe Ejecución'!S36)/1000)-('Informe WEB'!F8)</f>
        <v>953976.56599999964</v>
      </c>
      <c r="G9" s="39">
        <f t="shared" si="0"/>
        <v>7.3879276042855352E-2</v>
      </c>
      <c r="H9" s="4"/>
      <c r="I9" s="32"/>
      <c r="J9" s="33"/>
      <c r="K9" s="33"/>
      <c r="L9" s="34"/>
    </row>
    <row r="10" spans="1:12" ht="15.75" x14ac:dyDescent="0.25">
      <c r="A10" s="27">
        <v>22</v>
      </c>
      <c r="B10" s="28"/>
      <c r="C10" s="28"/>
      <c r="D10" s="29" t="s">
        <v>15</v>
      </c>
      <c r="E10" s="40">
        <f>SUM(E11:E13)</f>
        <v>38381679</v>
      </c>
      <c r="F10" s="40">
        <f>SUM(F11:F13)</f>
        <v>916118.17100000009</v>
      </c>
      <c r="G10" s="41">
        <f t="shared" si="0"/>
        <v>2.3868631984546588E-2</v>
      </c>
      <c r="H10" s="4"/>
      <c r="I10" s="32"/>
      <c r="J10" s="33"/>
      <c r="K10" s="33"/>
      <c r="L10" s="34"/>
    </row>
    <row r="11" spans="1:12" ht="15.75" x14ac:dyDescent="0.25">
      <c r="A11" s="35"/>
      <c r="B11" s="36"/>
      <c r="C11" s="36"/>
      <c r="D11" s="37" t="s">
        <v>16</v>
      </c>
      <c r="E11" s="42">
        <f>+('[1]Informe Ejecución'!T87-'[1]Informe Ejecución'!T167-'[1]Informe Ejecución'!T168)/1000</f>
        <v>35372354</v>
      </c>
      <c r="F11" s="42">
        <f>+('[1]Informe Ejecución'!S87-'[1]Informe Ejecución'!S167-'[1]Informe Ejecución'!S168)/1000</f>
        <v>771981.90800000005</v>
      </c>
      <c r="G11" s="43">
        <f t="shared" si="0"/>
        <v>2.1824442557597384E-2</v>
      </c>
      <c r="H11" s="4"/>
      <c r="I11" s="32"/>
      <c r="J11" s="33"/>
      <c r="K11" s="33"/>
      <c r="L11" s="34"/>
    </row>
    <row r="12" spans="1:12" ht="15.75" x14ac:dyDescent="0.25">
      <c r="A12" s="35"/>
      <c r="B12" s="36"/>
      <c r="C12" s="36"/>
      <c r="D12" s="37" t="s">
        <v>17</v>
      </c>
      <c r="E12" s="42">
        <f>+('[1]Informe Ejecución'!T167)/1000</f>
        <v>2647378</v>
      </c>
      <c r="F12" s="42">
        <f>+('[1]Informe Ejecución'!S167)/1000</f>
        <v>133608.834</v>
      </c>
      <c r="G12" s="43">
        <f t="shared" si="0"/>
        <v>5.0468363036936928E-2</v>
      </c>
      <c r="H12" s="4"/>
      <c r="I12" s="32"/>
      <c r="J12" s="33"/>
      <c r="K12" s="44"/>
      <c r="L12" s="34"/>
    </row>
    <row r="13" spans="1:12" ht="15.75" x14ac:dyDescent="0.25">
      <c r="A13" s="35"/>
      <c r="B13" s="36"/>
      <c r="C13" s="36"/>
      <c r="D13" s="37" t="s">
        <v>18</v>
      </c>
      <c r="E13" s="42">
        <f>+('[1]Informe Ejecución'!T168)/1000</f>
        <v>361947</v>
      </c>
      <c r="F13" s="42">
        <f>+('[1]Informe Ejecución'!S168)/1000</f>
        <v>10527.429</v>
      </c>
      <c r="G13" s="43">
        <f t="shared" si="0"/>
        <v>2.9085553962320449E-2</v>
      </c>
      <c r="H13" s="4"/>
      <c r="I13" s="32"/>
      <c r="J13" s="33"/>
      <c r="K13" s="33"/>
      <c r="L13" s="34"/>
    </row>
    <row r="14" spans="1:12" ht="15.75" x14ac:dyDescent="0.25">
      <c r="A14" s="27">
        <v>23</v>
      </c>
      <c r="B14" s="28"/>
      <c r="C14" s="28"/>
      <c r="D14" s="29" t="s">
        <v>19</v>
      </c>
      <c r="E14" s="40">
        <f>+E15+E16</f>
        <v>426768</v>
      </c>
      <c r="F14" s="40">
        <f>+F15+F16</f>
        <v>5154.7370000000001</v>
      </c>
      <c r="G14" s="41">
        <f t="shared" si="0"/>
        <v>1.2078546189030105E-2</v>
      </c>
      <c r="H14" s="4"/>
      <c r="I14" s="32"/>
      <c r="J14" s="33"/>
      <c r="K14" s="33"/>
      <c r="L14" s="34"/>
    </row>
    <row r="15" spans="1:12" ht="15.75" x14ac:dyDescent="0.25">
      <c r="A15" s="35"/>
      <c r="B15" s="45" t="s">
        <v>20</v>
      </c>
      <c r="C15" s="45"/>
      <c r="D15" s="37" t="s">
        <v>21</v>
      </c>
      <c r="E15" s="42">
        <f>+('[1]Informe Ejecución'!T174)/1000</f>
        <v>426768</v>
      </c>
      <c r="F15" s="42">
        <f>+('[1]Informe Ejecución'!S174)/1000</f>
        <v>5154.7370000000001</v>
      </c>
      <c r="G15" s="43">
        <f t="shared" si="0"/>
        <v>1.2078546189030105E-2</v>
      </c>
      <c r="H15" s="4"/>
      <c r="I15" s="32"/>
      <c r="J15" s="33"/>
      <c r="K15" s="33"/>
      <c r="L15" s="34"/>
    </row>
    <row r="16" spans="1:12" ht="15.75" x14ac:dyDescent="0.25">
      <c r="A16" s="35"/>
      <c r="B16" s="45" t="s">
        <v>22</v>
      </c>
      <c r="C16" s="45"/>
      <c r="D16" s="37" t="s">
        <v>23</v>
      </c>
      <c r="E16" s="42">
        <f>+('[1]Informe Ejecución'!T176)/1000</f>
        <v>0</v>
      </c>
      <c r="F16" s="42">
        <f>+('[1]Informe Ejecución'!S176)/1000</f>
        <v>0</v>
      </c>
      <c r="G16" s="43" t="s">
        <v>24</v>
      </c>
      <c r="H16" s="4"/>
      <c r="I16" s="32"/>
      <c r="J16" s="33"/>
      <c r="K16" s="33"/>
      <c r="L16" s="34"/>
    </row>
    <row r="17" spans="1:12" ht="15.75" x14ac:dyDescent="0.25">
      <c r="A17" s="27">
        <v>24</v>
      </c>
      <c r="B17" s="28"/>
      <c r="C17" s="28"/>
      <c r="D17" s="29" t="s">
        <v>25</v>
      </c>
      <c r="E17" s="40">
        <f>+E18+E20</f>
        <v>850450</v>
      </c>
      <c r="F17" s="40">
        <f>+F18+F20</f>
        <v>0</v>
      </c>
      <c r="G17" s="41">
        <f t="shared" si="0"/>
        <v>0</v>
      </c>
      <c r="H17" s="4"/>
      <c r="I17" s="32"/>
      <c r="J17" s="33"/>
      <c r="K17" s="33"/>
      <c r="L17" s="46"/>
    </row>
    <row r="18" spans="1:12" ht="15.75" x14ac:dyDescent="0.25">
      <c r="A18" s="27"/>
      <c r="B18" s="45" t="s">
        <v>20</v>
      </c>
      <c r="C18" s="28"/>
      <c r="D18" s="29" t="s">
        <v>26</v>
      </c>
      <c r="E18" s="40">
        <f>+E19</f>
        <v>46550</v>
      </c>
      <c r="F18" s="40">
        <f>+F19</f>
        <v>0</v>
      </c>
      <c r="G18" s="41">
        <f t="shared" si="0"/>
        <v>0</v>
      </c>
      <c r="H18" s="4"/>
      <c r="I18" s="32"/>
      <c r="J18" s="33"/>
      <c r="K18" s="33"/>
      <c r="L18" s="46"/>
    </row>
    <row r="19" spans="1:12" ht="15.75" x14ac:dyDescent="0.25">
      <c r="A19" s="27"/>
      <c r="B19" s="28"/>
      <c r="C19" s="45" t="s">
        <v>27</v>
      </c>
      <c r="D19" s="37" t="s">
        <v>28</v>
      </c>
      <c r="E19" s="42">
        <f>+('[1]Informe Ejecución'!T181)/1000</f>
        <v>46550</v>
      </c>
      <c r="F19" s="42">
        <f>+('[1]Informe Ejecución'!S181)/1000</f>
        <v>0</v>
      </c>
      <c r="G19" s="43">
        <f t="shared" si="0"/>
        <v>0</v>
      </c>
      <c r="H19" s="4"/>
      <c r="I19" s="32"/>
      <c r="J19" s="33"/>
      <c r="K19" s="33"/>
      <c r="L19" s="46"/>
    </row>
    <row r="20" spans="1:12" ht="15.75" x14ac:dyDescent="0.25">
      <c r="A20" s="35"/>
      <c r="B20" s="45" t="s">
        <v>29</v>
      </c>
      <c r="C20" s="36"/>
      <c r="D20" s="29" t="s">
        <v>30</v>
      </c>
      <c r="E20" s="40">
        <f>+E21</f>
        <v>803900</v>
      </c>
      <c r="F20" s="40">
        <f>+F21</f>
        <v>0</v>
      </c>
      <c r="G20" s="41">
        <f t="shared" si="0"/>
        <v>0</v>
      </c>
      <c r="H20" s="4"/>
      <c r="I20" s="32"/>
      <c r="J20" s="33"/>
      <c r="K20" s="33"/>
      <c r="L20" s="46"/>
    </row>
    <row r="21" spans="1:12" ht="15.75" x14ac:dyDescent="0.25">
      <c r="A21" s="35"/>
      <c r="B21" s="36"/>
      <c r="C21" s="45" t="s">
        <v>27</v>
      </c>
      <c r="D21" s="37" t="s">
        <v>31</v>
      </c>
      <c r="E21" s="42">
        <f>+('[1]Informe Ejecución'!T183)/1000</f>
        <v>803900</v>
      </c>
      <c r="F21" s="42">
        <f>+('[1]Informe Ejecución'!S183)/1000</f>
        <v>0</v>
      </c>
      <c r="G21" s="43">
        <f t="shared" si="0"/>
        <v>0</v>
      </c>
      <c r="H21" s="4"/>
      <c r="I21" s="32"/>
      <c r="J21" s="33"/>
      <c r="K21" s="33"/>
      <c r="L21" s="46"/>
    </row>
    <row r="22" spans="1:12" ht="15.75" x14ac:dyDescent="0.25">
      <c r="A22" s="27">
        <v>25</v>
      </c>
      <c r="B22" s="36"/>
      <c r="C22" s="45"/>
      <c r="D22" s="29" t="s">
        <v>32</v>
      </c>
      <c r="E22" s="40">
        <f>+E23</f>
        <v>0</v>
      </c>
      <c r="F22" s="40">
        <f>+F23</f>
        <v>0</v>
      </c>
      <c r="G22" s="43" t="s">
        <v>24</v>
      </c>
      <c r="H22" s="4"/>
      <c r="I22" s="32"/>
      <c r="J22" s="33"/>
      <c r="K22" s="33"/>
      <c r="L22" s="46"/>
    </row>
    <row r="23" spans="1:12" ht="15.75" x14ac:dyDescent="0.25">
      <c r="A23" s="35"/>
      <c r="B23" s="45" t="s">
        <v>20</v>
      </c>
      <c r="C23" s="45"/>
      <c r="D23" s="37" t="s">
        <v>33</v>
      </c>
      <c r="E23" s="42">
        <f>+'[1]Informe Ejecución'!T185/1000</f>
        <v>0</v>
      </c>
      <c r="F23" s="42">
        <f>+'[1]Informe Ejecución'!S187/1000</f>
        <v>0</v>
      </c>
      <c r="G23" s="43" t="s">
        <v>24</v>
      </c>
      <c r="H23" s="4"/>
      <c r="I23" s="32"/>
      <c r="J23" s="33"/>
      <c r="K23" s="33"/>
      <c r="L23" s="46"/>
    </row>
    <row r="24" spans="1:12" ht="15.75" x14ac:dyDescent="0.25">
      <c r="A24" s="27">
        <v>29</v>
      </c>
      <c r="B24" s="28"/>
      <c r="C24" s="28"/>
      <c r="D24" s="29" t="s">
        <v>34</v>
      </c>
      <c r="E24" s="40">
        <f>SUM(E25:E31)</f>
        <v>1448234</v>
      </c>
      <c r="F24" s="40">
        <f>SUM(F25:F31)</f>
        <v>9106.2330000000002</v>
      </c>
      <c r="G24" s="41">
        <f t="shared" si="0"/>
        <v>6.2878188193344446E-3</v>
      </c>
      <c r="H24" s="4"/>
      <c r="I24" s="32"/>
      <c r="J24" s="33"/>
      <c r="K24" s="33"/>
      <c r="L24" s="46"/>
    </row>
    <row r="25" spans="1:12" ht="15.75" x14ac:dyDescent="0.25">
      <c r="A25" s="35"/>
      <c r="B25" s="45" t="s">
        <v>29</v>
      </c>
      <c r="C25" s="36"/>
      <c r="D25" s="37" t="s">
        <v>35</v>
      </c>
      <c r="E25" s="42">
        <f>+('[1]Informe Ejecución'!T191)</f>
        <v>0</v>
      </c>
      <c r="F25" s="42">
        <f>+('[1]Informe Ejecución'!S191)/1000</f>
        <v>0</v>
      </c>
      <c r="G25" s="43" t="s">
        <v>24</v>
      </c>
      <c r="H25" s="4"/>
      <c r="I25" s="32"/>
      <c r="J25" s="33"/>
      <c r="K25" s="33"/>
      <c r="L25" s="46"/>
    </row>
    <row r="26" spans="1:12" ht="15.75" x14ac:dyDescent="0.25">
      <c r="A26" s="35"/>
      <c r="B26" s="45" t="s">
        <v>22</v>
      </c>
      <c r="C26" s="36"/>
      <c r="D26" s="37" t="s">
        <v>36</v>
      </c>
      <c r="E26" s="42">
        <f>+('[1]Informe Ejecución'!T207)/1000</f>
        <v>200480</v>
      </c>
      <c r="F26" s="42">
        <f>+('[1]Informe Ejecución'!S207)/1000</f>
        <v>0</v>
      </c>
      <c r="G26" s="43">
        <f>+F26/E26</f>
        <v>0</v>
      </c>
      <c r="H26" s="4"/>
      <c r="I26" s="32"/>
      <c r="J26" s="33"/>
      <c r="K26" s="33"/>
      <c r="L26" s="46"/>
    </row>
    <row r="27" spans="1:12" ht="15.75" x14ac:dyDescent="0.25">
      <c r="A27" s="47"/>
      <c r="B27" s="45" t="s">
        <v>37</v>
      </c>
      <c r="C27" s="36"/>
      <c r="D27" s="37" t="s">
        <v>38</v>
      </c>
      <c r="E27" s="42">
        <f>+('[1]Informe Ejecución'!T208)/1000</f>
        <v>126008</v>
      </c>
      <c r="F27" s="42">
        <f>+('[1]Informe Ejecución'!S208)/1000</f>
        <v>0</v>
      </c>
      <c r="G27" s="43">
        <f>+F27/E27</f>
        <v>0</v>
      </c>
      <c r="H27" s="4"/>
      <c r="I27" s="32"/>
      <c r="J27" s="33"/>
      <c r="K27" s="33"/>
      <c r="L27" s="48"/>
    </row>
    <row r="28" spans="1:12" ht="15.75" x14ac:dyDescent="0.25">
      <c r="A28" s="47"/>
      <c r="B28" s="45" t="s">
        <v>39</v>
      </c>
      <c r="C28" s="36"/>
      <c r="D28" s="37" t="s">
        <v>40</v>
      </c>
      <c r="E28" s="42">
        <f>+('[1]Informe Ejecución'!T209)/1000</f>
        <v>134496</v>
      </c>
      <c r="F28" s="42">
        <f>+('[1]Informe Ejecución'!S209)/1000</f>
        <v>2116.4340000000002</v>
      </c>
      <c r="G28" s="43">
        <f>+F28/E28</f>
        <v>1.5736036759457533E-2</v>
      </c>
      <c r="H28" s="4"/>
      <c r="I28" s="32"/>
      <c r="J28" s="33"/>
      <c r="K28" s="33"/>
      <c r="L28" s="48"/>
    </row>
    <row r="29" spans="1:12" ht="15.75" x14ac:dyDescent="0.25">
      <c r="A29" s="47"/>
      <c r="B29" s="45" t="s">
        <v>41</v>
      </c>
      <c r="C29" s="36"/>
      <c r="D29" s="37" t="s">
        <v>42</v>
      </c>
      <c r="E29" s="42">
        <f>+('[1]Informe Ejecución'!T212)/1000</f>
        <v>119340</v>
      </c>
      <c r="F29" s="42">
        <f>+('[1]Informe Ejecución'!S212)/1000</f>
        <v>2307.1590000000001</v>
      </c>
      <c r="G29" s="43">
        <f>+F29/E29</f>
        <v>1.933265460030166E-2</v>
      </c>
      <c r="H29" s="4"/>
      <c r="I29" s="32"/>
      <c r="J29" s="33"/>
      <c r="K29" s="33"/>
      <c r="L29" s="48"/>
    </row>
    <row r="30" spans="1:12" ht="15.75" x14ac:dyDescent="0.25">
      <c r="A30" s="47"/>
      <c r="B30" s="45" t="s">
        <v>43</v>
      </c>
      <c r="C30" s="36"/>
      <c r="D30" s="37" t="s">
        <v>44</v>
      </c>
      <c r="E30" s="42">
        <f>+('[1]Informe Ejecución'!T215)/1000</f>
        <v>867910</v>
      </c>
      <c r="F30" s="42">
        <f>+('[1]Informe Ejecución'!S215)/1000</f>
        <v>4682.6400000000003</v>
      </c>
      <c r="G30" s="43">
        <f t="shared" ref="G30:G33" si="1">+F30/E30</f>
        <v>5.3953059649041952E-3</v>
      </c>
      <c r="H30" s="4"/>
      <c r="I30" s="32"/>
      <c r="J30" s="33"/>
      <c r="K30" s="33"/>
      <c r="L30" s="48"/>
    </row>
    <row r="31" spans="1:12" ht="15.75" x14ac:dyDescent="0.25">
      <c r="A31" s="47"/>
      <c r="B31" s="45" t="s">
        <v>45</v>
      </c>
      <c r="C31" s="36"/>
      <c r="D31" s="37" t="s">
        <v>46</v>
      </c>
      <c r="E31" s="42">
        <f>+('[1]Informe Ejecución'!T218)</f>
        <v>0</v>
      </c>
      <c r="F31" s="42">
        <f>+('[1]Informe Ejecución'!S218)/1000</f>
        <v>0</v>
      </c>
      <c r="G31" s="43" t="s">
        <v>24</v>
      </c>
      <c r="H31" s="4"/>
      <c r="I31" s="32"/>
      <c r="J31" s="33"/>
      <c r="K31" s="33"/>
      <c r="L31" s="46"/>
    </row>
    <row r="32" spans="1:12" ht="15.75" x14ac:dyDescent="0.25">
      <c r="A32" s="27">
        <v>31</v>
      </c>
      <c r="B32" s="28"/>
      <c r="C32" s="28"/>
      <c r="D32" s="29" t="s">
        <v>47</v>
      </c>
      <c r="E32" s="40">
        <f>+E33</f>
        <v>11280295</v>
      </c>
      <c r="F32" s="40">
        <f>+F33</f>
        <v>0</v>
      </c>
      <c r="G32" s="41">
        <f t="shared" si="1"/>
        <v>0</v>
      </c>
      <c r="H32" s="4"/>
      <c r="I32" s="32"/>
      <c r="J32" s="33"/>
      <c r="K32" s="33"/>
      <c r="L32" s="46"/>
    </row>
    <row r="33" spans="1:12" ht="15.75" x14ac:dyDescent="0.25">
      <c r="A33" s="35"/>
      <c r="B33" s="45" t="s">
        <v>29</v>
      </c>
      <c r="C33" s="36"/>
      <c r="D33" s="37" t="s">
        <v>48</v>
      </c>
      <c r="E33" s="42">
        <f>+('[1]Informe Ejecución'!T220)/1000</f>
        <v>11280295</v>
      </c>
      <c r="F33" s="42">
        <f>+('[1]Informe Ejecución'!S220)/1000</f>
        <v>0</v>
      </c>
      <c r="G33" s="43">
        <f t="shared" si="1"/>
        <v>0</v>
      </c>
      <c r="H33" s="4"/>
      <c r="I33" s="32"/>
      <c r="J33" s="33"/>
      <c r="K33" s="33"/>
      <c r="L33" s="48"/>
    </row>
    <row r="34" spans="1:12" ht="15.75" x14ac:dyDescent="0.25">
      <c r="A34" s="27">
        <v>32</v>
      </c>
      <c r="B34" s="28"/>
      <c r="C34" s="28"/>
      <c r="D34" s="29" t="s">
        <v>49</v>
      </c>
      <c r="E34" s="40">
        <f>+E35+E36</f>
        <v>0</v>
      </c>
      <c r="F34" s="40">
        <f>+F35+F36</f>
        <v>0</v>
      </c>
      <c r="G34" s="41" t="s">
        <v>24</v>
      </c>
      <c r="H34" s="4"/>
      <c r="I34" s="32"/>
      <c r="J34" s="33"/>
      <c r="K34" s="33"/>
      <c r="L34" s="46"/>
    </row>
    <row r="35" spans="1:12" ht="15.75" x14ac:dyDescent="0.25">
      <c r="A35" s="35"/>
      <c r="B35" s="49">
        <v>6</v>
      </c>
      <c r="C35" s="45" t="s">
        <v>27</v>
      </c>
      <c r="D35" s="37" t="s">
        <v>50</v>
      </c>
      <c r="E35" s="42">
        <f>+('[1]Informe Ejecución'!T367)/1000</f>
        <v>0</v>
      </c>
      <c r="F35" s="42">
        <f>+('[1]Informe Ejecución'!S367)/1000</f>
        <v>0</v>
      </c>
      <c r="G35" s="43" t="s">
        <v>24</v>
      </c>
      <c r="H35" s="4"/>
      <c r="I35" s="32"/>
      <c r="J35" s="50"/>
      <c r="K35" s="50"/>
      <c r="L35" s="34"/>
    </row>
    <row r="36" spans="1:12" ht="15.75" x14ac:dyDescent="0.25">
      <c r="A36" s="35"/>
      <c r="B36" s="49"/>
      <c r="C36" s="45" t="s">
        <v>51</v>
      </c>
      <c r="D36" s="37" t="s">
        <v>52</v>
      </c>
      <c r="E36" s="42">
        <f>+('[1]Informe Ejecución'!T380)/1000</f>
        <v>0</v>
      </c>
      <c r="F36" s="42">
        <f>+('[1]Informe Ejecución'!S380)/1000</f>
        <v>0</v>
      </c>
      <c r="G36" s="43" t="s">
        <v>24</v>
      </c>
      <c r="H36" s="4"/>
      <c r="I36" s="32"/>
      <c r="J36" s="50"/>
      <c r="K36" s="50"/>
      <c r="L36" s="34"/>
    </row>
    <row r="37" spans="1:12" ht="15.75" x14ac:dyDescent="0.25">
      <c r="A37" s="27">
        <v>33</v>
      </c>
      <c r="B37" s="28"/>
      <c r="C37" s="51"/>
      <c r="D37" s="29" t="s">
        <v>53</v>
      </c>
      <c r="E37" s="40">
        <f>+E38</f>
        <v>0</v>
      </c>
      <c r="F37" s="40">
        <f>+F38</f>
        <v>0</v>
      </c>
      <c r="G37" s="41" t="s">
        <v>24</v>
      </c>
      <c r="H37" s="4"/>
      <c r="I37" s="32"/>
      <c r="J37" s="50"/>
      <c r="K37" s="50"/>
      <c r="L37" s="34"/>
    </row>
    <row r="38" spans="1:12" ht="15.75" x14ac:dyDescent="0.25">
      <c r="A38" s="35"/>
      <c r="B38" s="45" t="s">
        <v>29</v>
      </c>
      <c r="C38" s="36"/>
      <c r="D38" s="37" t="s">
        <v>54</v>
      </c>
      <c r="E38" s="42">
        <f>+E39/1000</f>
        <v>0</v>
      </c>
      <c r="F38" s="42">
        <f>+F39</f>
        <v>0</v>
      </c>
      <c r="G38" s="43" t="s">
        <v>24</v>
      </c>
      <c r="H38" s="4"/>
      <c r="I38" s="32"/>
      <c r="J38" s="50"/>
      <c r="K38" s="50"/>
      <c r="L38" s="34"/>
    </row>
    <row r="39" spans="1:12" ht="15.75" x14ac:dyDescent="0.25">
      <c r="A39" s="35"/>
      <c r="B39" s="36"/>
      <c r="C39" s="45" t="s">
        <v>27</v>
      </c>
      <c r="D39" s="37" t="s">
        <v>31</v>
      </c>
      <c r="E39" s="42">
        <f>+('[1]Informe Ejecución'!T390)</f>
        <v>0</v>
      </c>
      <c r="F39" s="42">
        <f>+('[1]Informe Ejecución'!S390)/1000</f>
        <v>0</v>
      </c>
      <c r="G39" s="43" t="s">
        <v>24</v>
      </c>
      <c r="H39" s="4"/>
      <c r="I39" s="32"/>
      <c r="J39" s="50"/>
      <c r="K39" s="50"/>
      <c r="L39" s="34"/>
    </row>
    <row r="40" spans="1:12" ht="15.75" x14ac:dyDescent="0.25">
      <c r="A40" s="27">
        <v>34</v>
      </c>
      <c r="B40" s="28"/>
      <c r="C40" s="51"/>
      <c r="D40" s="29" t="s">
        <v>55</v>
      </c>
      <c r="E40" s="40">
        <f>+('[1]Informe Ejecución'!T394)/1000</f>
        <v>0</v>
      </c>
      <c r="F40" s="40">
        <f>+('[1]Informe Ejecución'!S394)/1000</f>
        <v>1140492.22</v>
      </c>
      <c r="G40" s="41" t="s">
        <v>24</v>
      </c>
      <c r="H40" s="4"/>
      <c r="I40" s="32"/>
      <c r="J40" s="50"/>
      <c r="K40" s="50"/>
      <c r="L40" s="34"/>
    </row>
    <row r="41" spans="1:12" ht="15.75" x14ac:dyDescent="0.25">
      <c r="A41" s="27">
        <v>35</v>
      </c>
      <c r="B41" s="28"/>
      <c r="C41" s="51"/>
      <c r="D41" s="29" t="s">
        <v>56</v>
      </c>
      <c r="E41" s="40">
        <f>+('[1]Informe Ejecución'!T403)/1000</f>
        <v>0</v>
      </c>
      <c r="F41" s="40">
        <f>+'[1]Informe Ejecución'!S403/1000</f>
        <v>0</v>
      </c>
      <c r="G41" s="41" t="s">
        <v>24</v>
      </c>
      <c r="H41" s="4"/>
      <c r="I41" s="32"/>
      <c r="J41" s="50"/>
      <c r="K41" s="50"/>
      <c r="L41" s="34"/>
    </row>
    <row r="42" spans="1:12" ht="15.75" x14ac:dyDescent="0.25">
      <c r="A42" s="27"/>
      <c r="B42" s="28"/>
      <c r="C42" s="51"/>
      <c r="D42" s="29"/>
      <c r="E42" s="40"/>
      <c r="F42" s="52"/>
      <c r="G42" s="41"/>
      <c r="H42" s="4"/>
      <c r="I42" s="32"/>
      <c r="J42" s="50"/>
      <c r="K42" s="50"/>
      <c r="L42" s="34"/>
    </row>
    <row r="43" spans="1:12" ht="18.75" thickBot="1" x14ac:dyDescent="0.3">
      <c r="A43" s="53" t="s">
        <v>57</v>
      </c>
      <c r="B43" s="54"/>
      <c r="C43" s="55"/>
      <c r="D43" s="56"/>
      <c r="E43" s="57">
        <f>+E7+E10+E14+E17+E22+E24+E32+E34+E37+E40+E41</f>
        <v>192101179</v>
      </c>
      <c r="F43" s="57">
        <f>+F7+F10+F14+F17+F22+F24+F32+F34+F37+F40+F41</f>
        <v>12988980.747</v>
      </c>
      <c r="G43" s="58">
        <f>+F43/E43</f>
        <v>6.7615309883131955E-2</v>
      </c>
      <c r="H43" s="4"/>
      <c r="I43" s="32"/>
      <c r="J43" s="50"/>
      <c r="K43" s="50"/>
      <c r="L43" s="34"/>
    </row>
    <row r="44" spans="1:12" x14ac:dyDescent="0.25">
      <c r="E44" s="59"/>
      <c r="F44" s="59"/>
    </row>
    <row r="45" spans="1:12" ht="15.75" x14ac:dyDescent="0.25">
      <c r="A45" s="4"/>
      <c r="B45" s="4"/>
      <c r="C45" s="4"/>
      <c r="D45" s="4"/>
      <c r="E45" s="60"/>
      <c r="F45" s="60"/>
      <c r="G45" s="4"/>
      <c r="H45" s="4"/>
      <c r="I45" s="4"/>
    </row>
    <row r="46" spans="1:12" ht="15.75" x14ac:dyDescent="0.25">
      <c r="A46" s="4"/>
      <c r="B46" s="4"/>
      <c r="C46" s="4"/>
      <c r="D46" s="4"/>
      <c r="E46" s="60"/>
      <c r="F46" s="4"/>
      <c r="G46" s="4"/>
      <c r="H46" s="4"/>
      <c r="I46" s="4"/>
    </row>
    <row r="47" spans="1:12" ht="15.75" x14ac:dyDescent="0.25">
      <c r="A47" s="4"/>
      <c r="B47" s="4"/>
      <c r="C47" s="4"/>
      <c r="D47" s="4"/>
      <c r="E47" s="4"/>
      <c r="F47" s="60"/>
      <c r="G47" s="4"/>
      <c r="H47" s="4"/>
      <c r="I47" s="4"/>
    </row>
    <row r="48" spans="1:12" ht="15.75" x14ac:dyDescent="0.25">
      <c r="A48" s="4"/>
      <c r="B48" s="4"/>
      <c r="C48" s="4"/>
      <c r="D48" s="4"/>
      <c r="E48" s="60"/>
      <c r="F48" s="4"/>
      <c r="G48" s="4"/>
      <c r="H48" s="4"/>
      <c r="I48" s="4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WEB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Soto Barrientos</dc:creator>
  <cp:lastModifiedBy>Carlos Soto Barrientos</cp:lastModifiedBy>
  <dcterms:created xsi:type="dcterms:W3CDTF">2018-02-28T23:05:00Z</dcterms:created>
  <dcterms:modified xsi:type="dcterms:W3CDTF">2018-02-28T23:05:10Z</dcterms:modified>
</cp:coreProperties>
</file>