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60"/>
  </bookViews>
  <sheets>
    <sheet name="Cuarto Trimestre del año 2020" sheetId="13" r:id="rId1"/>
    <sheet name="Resumen por Región" sheetId="8" r:id="rId2"/>
    <sheet name="Por Mes y Catalogo" sheetId="10" r:id="rId3"/>
    <sheet name="Acumulado Trimestre" sheetId="9" r:id="rId4"/>
  </sheets>
  <definedNames>
    <definedName name="_xlnm._FilterDatabase" localSheetId="0" hidden="1">'Cuarto Trimestre del año 2020'!$A$1:$M$66</definedName>
  </definedNames>
  <calcPr calcId="145621"/>
</workbook>
</file>

<file path=xl/calcChain.xml><?xml version="1.0" encoding="utf-8"?>
<calcChain xmlns="http://schemas.openxmlformats.org/spreadsheetml/2006/main">
  <c r="I40" i="13" l="1"/>
  <c r="S8" i="10" l="1"/>
  <c r="S9" i="10"/>
  <c r="S11" i="10"/>
  <c r="D9" i="9"/>
  <c r="E23" i="8" l="1"/>
  <c r="D25" i="8" l="1"/>
  <c r="E25" i="8"/>
  <c r="F2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5" i="8"/>
  <c r="C25" i="8"/>
  <c r="G25" i="8" l="1"/>
  <c r="R11" i="10"/>
  <c r="R10" i="10"/>
  <c r="R9" i="10"/>
  <c r="U10" i="10" l="1"/>
  <c r="U9" i="10"/>
  <c r="T9" i="10"/>
  <c r="U11" i="10"/>
  <c r="T11" i="10"/>
  <c r="H8" i="10"/>
  <c r="R8" i="10" s="1"/>
  <c r="S7" i="10"/>
  <c r="Q7" i="10"/>
  <c r="P7" i="10"/>
  <c r="O7" i="10"/>
  <c r="N7" i="10"/>
  <c r="M7" i="10"/>
  <c r="L7" i="10"/>
  <c r="K7" i="10"/>
  <c r="J7" i="10"/>
  <c r="I7" i="10"/>
  <c r="H7" i="10"/>
  <c r="G7" i="10"/>
  <c r="F7" i="10"/>
  <c r="T8" i="10" l="1"/>
  <c r="U8" i="10"/>
  <c r="U7" i="10" s="1"/>
  <c r="R7" i="10"/>
  <c r="T7" i="10" l="1"/>
</calcChain>
</file>

<file path=xl/sharedStrings.xml><?xml version="1.0" encoding="utf-8"?>
<sst xmlns="http://schemas.openxmlformats.org/spreadsheetml/2006/main" count="586" uniqueCount="207">
  <si>
    <t>Indicar Nombre de Región</t>
  </si>
  <si>
    <t>DV</t>
  </si>
  <si>
    <t>RUT</t>
  </si>
  <si>
    <t>Monto $</t>
  </si>
  <si>
    <t>Detalle</t>
  </si>
  <si>
    <t>Concepto</t>
  </si>
  <si>
    <t>Región</t>
  </si>
  <si>
    <t>Región de Atacama</t>
  </si>
  <si>
    <t>Región del Maule</t>
  </si>
  <si>
    <t>Diario El Mercurio</t>
  </si>
  <si>
    <t>Medio de publicación</t>
  </si>
  <si>
    <t>Región de Ñuble</t>
  </si>
  <si>
    <t>Empresa El Mercurio S.A.P.</t>
  </si>
  <si>
    <t>Subt./Item</t>
  </si>
  <si>
    <t>Ejecución</t>
  </si>
  <si>
    <t>Publicidad y Difusión</t>
  </si>
  <si>
    <t>22.07</t>
  </si>
  <si>
    <t>Subt.</t>
  </si>
  <si>
    <t>Ítem</t>
  </si>
  <si>
    <t>Asig.</t>
  </si>
  <si>
    <t>DENOMINACIONES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</si>
  <si>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</si>
  <si>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</si>
  <si>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</si>
  <si>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</si>
  <si>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</si>
  <si>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</si>
  <si>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</si>
  <si>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</si>
  <si>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</si>
  <si>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</si>
  <si>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</si>
  <si>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</si>
  <si>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Acum.
(Ene-Dic)</t>
  </si>
  <si>
    <t>Ppto. Vigente</t>
  </si>
  <si>
    <t>% de Avance</t>
  </si>
  <si>
    <t>Saldo $</t>
  </si>
  <si>
    <t>07</t>
  </si>
  <si>
    <t/>
  </si>
  <si>
    <t>001</t>
  </si>
  <si>
    <t>Servicios de publicidad</t>
  </si>
  <si>
    <t>002</t>
  </si>
  <si>
    <t>Servicios de impresión</t>
  </si>
  <si>
    <t>003</t>
  </si>
  <si>
    <t>Servicios de encuadernación y empaste</t>
  </si>
  <si>
    <t>999</t>
  </si>
  <si>
    <t>Otros</t>
  </si>
  <si>
    <t>N°</t>
  </si>
  <si>
    <t>Arica y Parinacota</t>
  </si>
  <si>
    <t>Región de Tarapacá</t>
  </si>
  <si>
    <t>Región de Antofagasta</t>
  </si>
  <si>
    <t>Región de Coquimbo</t>
  </si>
  <si>
    <t>Región de Valparaíso</t>
  </si>
  <si>
    <t>Región de O´Higgins</t>
  </si>
  <si>
    <t>Región del Biobío</t>
  </si>
  <si>
    <t>Región de La Araucania</t>
  </si>
  <si>
    <t>Región de Los Rios</t>
  </si>
  <si>
    <t>Región de Los Lagos</t>
  </si>
  <si>
    <t>Región de Aysén</t>
  </si>
  <si>
    <t>Región de Magallanes</t>
  </si>
  <si>
    <t>RM Centro Norte</t>
  </si>
  <si>
    <t>RM Oriente</t>
  </si>
  <si>
    <t>RM Sur</t>
  </si>
  <si>
    <t>RM Occidente</t>
  </si>
  <si>
    <t>Fiscalia Nacional</t>
  </si>
  <si>
    <t>Monto en $</t>
  </si>
  <si>
    <t>I Trimestre</t>
  </si>
  <si>
    <t>II Trimestre</t>
  </si>
  <si>
    <t>III Trimestre</t>
  </si>
  <si>
    <t>IV Trimestre</t>
  </si>
  <si>
    <t>TOTAL   $</t>
  </si>
  <si>
    <t>Total Acumulado</t>
  </si>
  <si>
    <t>Razón Social</t>
  </si>
  <si>
    <t>Modalidad de Compra</t>
  </si>
  <si>
    <t>Tipo de Publicidad Contratada</t>
  </si>
  <si>
    <t>Propósito u Objetivo de la Actividad Comunicacional</t>
  </si>
  <si>
    <t>Público al cual va dirigida la Actividad Comunicacional</t>
  </si>
  <si>
    <t xml:space="preserve">Fecha </t>
  </si>
  <si>
    <t>NOTA:</t>
  </si>
  <si>
    <t>Convenio Marco (Chilecompra)</t>
  </si>
  <si>
    <t>Aviso en el Diario</t>
  </si>
  <si>
    <t xml:space="preserve">Proveer servicio </t>
  </si>
  <si>
    <t>Contratación de cargo vacante</t>
  </si>
  <si>
    <t>Proveedores del Rubro</t>
  </si>
  <si>
    <t>Postulantes que cumplan los requisitos solicitados</t>
  </si>
  <si>
    <t>Empresa Periodística El Norte S.A</t>
  </si>
  <si>
    <t>La Estrella de Iquique</t>
  </si>
  <si>
    <t>El Mercurio</t>
  </si>
  <si>
    <t xml:space="preserve">Diario El Mercurio de Antofagasta </t>
  </si>
  <si>
    <t>Empresa Periodistica La Discusión S.A.</t>
  </si>
  <si>
    <t>Región del Bío Bío</t>
  </si>
  <si>
    <t>Diario El Sur S.A.</t>
  </si>
  <si>
    <t>Región Metropolitana de Santiago (FRM Occidente)</t>
  </si>
  <si>
    <t>Región Metropolitana de Santiago (Fiscalia Nacional)</t>
  </si>
  <si>
    <t>Cisne Negro Comunicaciones S.P.A.</t>
  </si>
  <si>
    <t>Región Metropolitana de Santiago (FRM Oriente)</t>
  </si>
  <si>
    <t>Región Metropolitana de Santiago (FRM Sur)</t>
  </si>
  <si>
    <t>Contratación de Servicio</t>
  </si>
  <si>
    <t>Diario La Discusión</t>
  </si>
  <si>
    <t>Licitación Pública</t>
  </si>
  <si>
    <t>Contratación Directa Reglamento de Compra Ministerio Público.</t>
  </si>
  <si>
    <t>Publicación llamado a concurso público para proveer cargo vacante de auxiliar Fiscalía Local de Taltal.</t>
  </si>
  <si>
    <t>Publicación llamado a concurso público para proveer cargo vacante de Auxiliar Estafeta Fiscalía Local de Chillán, Fiscalía Regional de Ñuble</t>
  </si>
  <si>
    <t xml:space="preserve">Dar a conocer información a las victimas, testigos y usuarios en general en cada una de las fiscalías del país. </t>
  </si>
  <si>
    <t>Servicio Diseño, Producción y Edición de Material Audiovisual para entrega de información en salas de espera de Fiscalías Locales y Oficinas de Atención del Ministerio Público y Redes Sociales a través de  videos.</t>
  </si>
  <si>
    <t xml:space="preserve">Prestación de Servicio de videos en salas de espera en Fiscalías del país. </t>
  </si>
  <si>
    <t>Usuarios externos del Ministerio Público</t>
  </si>
  <si>
    <t>Enero - Diciembre</t>
  </si>
  <si>
    <t>S/P</t>
  </si>
  <si>
    <t>Publicación de aviso por Licitación Pública, Arriendo de Vehiculo para Fiscalia Local del Tamarugal.</t>
  </si>
  <si>
    <t>Publicación llamado a concurso público para proveer cargo vacante de profesional Fiscalía Local de Mejillones</t>
  </si>
  <si>
    <t>Antonio Puga y Compañía Ltda.</t>
  </si>
  <si>
    <t>Publicación de Aviso de Licitación Pública "Arriendo de Vehículos para Fiscalías de la IV Región".</t>
  </si>
  <si>
    <t>Diario El Día</t>
  </si>
  <si>
    <t>Región del Libertador Gral. Bernardo O'Higgins</t>
  </si>
  <si>
    <t>Sociedad Informativa Regional S.A.</t>
  </si>
  <si>
    <t xml:space="preserve">Publicación aviso de licitación Pública "Habilitación de Oficinas Fiscalía Local de Graneros Etapa II"  </t>
  </si>
  <si>
    <t>Diario El Rancaguino</t>
  </si>
  <si>
    <t>Publicación aviso de licitación Pública "Servicio de aseo para la Fiscalía Regional, Fiscalías Locales y Oficina Auxiliar, de la región de O'Higgins".</t>
  </si>
  <si>
    <t>Publicación llamado a concurso público para proveer cargo vacante de Auxiliar Fiscalía Local de Santa Cruz.</t>
  </si>
  <si>
    <t>Publicación aviso Licitación Pública "Arriendo de vehículos para las Fiscalías de las regiones Metropolitana, Valparaíso y  O'Higgins".</t>
  </si>
  <si>
    <t>Publicación llamado a concurso público para proveer cargo vacante de Técnico de Estudios grado XIV de la Unidad de Evaluación, Control y Desarrollo de la gestión e Informática; y el cargo vacante de Administrativo Operativo grado XVII de la Fiscalía Local de San Fernando.</t>
  </si>
  <si>
    <t>Dimacofi S.P.A.</t>
  </si>
  <si>
    <t>Servicios de Impresión de cartas con data variable, que informa archivo provisional de la causa.</t>
  </si>
  <si>
    <t>Cartas remitidas a usuarios</t>
  </si>
  <si>
    <t>Comunicar el archivo provisional de la causa a los usuarios</t>
  </si>
  <si>
    <t>Publicación llamado a concurso público para proveer cargo vacante de Profesional Recursos Humanos, Fiscalía Regional de Ñuble</t>
  </si>
  <si>
    <t>Publicación llamado a concurso público para proveer cargo profesional unidad de victimas y testigos.</t>
  </si>
  <si>
    <t>Publicación llamado a concurso público para proveer cargo unidad de victimas y testigos y oficina de atencion Nacimiento.</t>
  </si>
  <si>
    <t>Publicación llamado a concurso público para proveer cargo unidad de victimas y testigos, Santa Barbara y Talcahuano.</t>
  </si>
  <si>
    <t>Región de La Araucanía</t>
  </si>
  <si>
    <t>Identidad Visual S.P.A</t>
  </si>
  <si>
    <t>Confección de Trípticos para la Fiscalía Regional</t>
  </si>
  <si>
    <t>Papelería Informativa</t>
  </si>
  <si>
    <t>Dar a conocer los protocolos de ingreso y uso de mascarillas a los usuarios</t>
  </si>
  <si>
    <t>Usuarios externos e internos del Ministerio Público</t>
  </si>
  <si>
    <t>Confección de Trípticos para la Unidad Jurídica</t>
  </si>
  <si>
    <t>Dar a conocer los tipos de trámites que pueden realizar los usuarios</t>
  </si>
  <si>
    <t>Usuarios internos del Ministerio Público</t>
  </si>
  <si>
    <t>Confección de Trípticos para la Unidad de Análisis Criminal y Foco Investigativo</t>
  </si>
  <si>
    <t>Dar a conocer las funciones y trámites que pueden realizar los usuarios</t>
  </si>
  <si>
    <t>Laura Robinson Bravo</t>
  </si>
  <si>
    <t>Confección de Pendones Roller para uso Institucional</t>
  </si>
  <si>
    <t>Pendones Informativos</t>
  </si>
  <si>
    <t>Informar a los usuarios de las distintas fiscalías respecto de las medidas de higiene que deben realizar al momento de ingresar a los inmuebles</t>
  </si>
  <si>
    <t>Región de Los Ríos</t>
  </si>
  <si>
    <t>Sociedad Periodistica Araucania S.A.</t>
  </si>
  <si>
    <t>Aviso de publicacion de Licitacion de Aseo y Mantenciones de Jardines para la Region de los Rios.</t>
  </si>
  <si>
    <t>Diario Austral de Valdivia.</t>
  </si>
  <si>
    <t>EMPRESA EL MERCURIO S.A.P</t>
  </si>
  <si>
    <t>EL Mercurio</t>
  </si>
  <si>
    <t>Región de Aysén del General Carlos Ibañez de Campo</t>
  </si>
  <si>
    <t xml:space="preserve">Compañía Periodística e Imprenta Tamango S.A. </t>
  </si>
  <si>
    <t>Licitación Publica Servicios de Guardias de Seguridad para la Fiscalía Regional, Fiscalías Locales y Oficina Atención de la Región de Aysén.</t>
  </si>
  <si>
    <t>Diario El Divisadero de Coyhaique</t>
  </si>
  <si>
    <t>Empresa El Mercurio SAP</t>
  </si>
  <si>
    <t>Región Metropolitana Centro Norte</t>
  </si>
  <si>
    <t>Publicación llamado a concurso cargo ,  26 de abril de 2020</t>
  </si>
  <si>
    <t>Convenio marco</t>
  </si>
  <si>
    <t>Voluntaria</t>
  </si>
  <si>
    <t>Contratación de personal</t>
  </si>
  <si>
    <t>Todo público</t>
  </si>
  <si>
    <t>Publicación llamado a concurso cargo , 5 abril 2020</t>
  </si>
  <si>
    <t>Publicación llamado a concurso cargo , 4 octubre 2020</t>
  </si>
  <si>
    <t>Publicación llamado a concurso cargo ,  23 octubre 2020</t>
  </si>
  <si>
    <t>Publicación llamado a concurso cargo ,  2 agosto 2020</t>
  </si>
  <si>
    <t>Publicación llamado a Licitación Pública Servicios Aseo</t>
  </si>
  <si>
    <t>Publicación llamado a concurso cargo ,  8 noviembre 2020</t>
  </si>
  <si>
    <t>Publicación llamado a concurso cargo ,  22 noviembre 2020</t>
  </si>
  <si>
    <t>Publicación llamado a concurso público para proveer cargo vacante de estamento auxiliar</t>
  </si>
  <si>
    <t>Publicación aviso llamado licitacion pública para Contratar Servicio de Aseo para la Fiscalia regional Metropolitana Sur</t>
  </si>
  <si>
    <t>Publicación llamado concurso público para proveer cargo vacante de Abogado Asistente, Fiscalía Local de Puente Alto, Fiscalía Regional Metropolitana Sur</t>
  </si>
  <si>
    <t>Publicación llamado concurso público para proveer cargo vacante Auxiliar de la  Fiscalía Local de Pudahuel</t>
  </si>
  <si>
    <t>Publicación aviso licitación pública “Servicios de administración de edificios y mantenimiento preventivo de sistemas de aire acondicionado, climatización y ventilación</t>
  </si>
  <si>
    <t>"Adquisición de 30.000 Tríptico Carta de Derechos de los Usuarios (creolé)Diagramación (ajuste de contenidos)Formato 29,7 x 17 cms. extendido.Papel couché opaco de 130 grs.</t>
  </si>
  <si>
    <t>Adquisición de 150.000 Polidípticos Guía para la Atención y Protección de Víctimas VIF.Diagramación (ajuste de contenidos)Formato: 9 x 11 cms cerrado (45 x 11 cms.</t>
  </si>
  <si>
    <t>Servicio de Impresión</t>
  </si>
  <si>
    <t>Publicar aviso licitación pública “Provisión de servicios plataforma integral de comunicaciones Ministerio Público”. en e</t>
  </si>
  <si>
    <t xml:space="preserve">Publicar aviso licitación pública “Contratación de servicio de aparcadero, custodia y traslado de vehículos vinculados investigaciones penales, Ministerio Público”. </t>
  </si>
  <si>
    <t xml:space="preserve">Publicación aviso licitación pública “Contratación de medición de satisfacción de los usuarios del Ministerio Público años 2021, 2022 y 2023”. </t>
  </si>
  <si>
    <t xml:space="preserve">Publicación aviso licitación pública “Adquisición de mascarillas reutilizables”. </t>
  </si>
  <si>
    <t xml:space="preserve">Publicación aviso licitación pública “Equipamiento multifuncionales, impresoras, plotter, escáneres y servicio asociados”. </t>
  </si>
  <si>
    <t>Publicación aviso licitación pública “Construcción y servicios asociados del Sistema de Administración de causas del Ministerio Público de Chile”.</t>
  </si>
  <si>
    <t>Identidad Visual SPA</t>
  </si>
  <si>
    <t xml:space="preserve">Servicio de impresión: Afiches para instalar en comisarias, municipios </t>
  </si>
  <si>
    <t>Difusión</t>
  </si>
  <si>
    <t>El Ministerio Público no realiza ningún tipo de Campaña Publicitaria, en televisión, radio u otros proveedores durante el cuarto trimestre del año 2020.</t>
  </si>
  <si>
    <t>Victor Rene Duran Guzman</t>
  </si>
  <si>
    <t>Impresión de afiche de instrucciones e información para Carabineros de Alto Hospicio.</t>
  </si>
  <si>
    <t>Impreso</t>
  </si>
  <si>
    <t>Fondo fijo</t>
  </si>
  <si>
    <t>Impresa</t>
  </si>
  <si>
    <t>Informar e instruir a Carabineros acerca del buen uso del telefono de turno y como proceder según el tipo de delito.</t>
  </si>
  <si>
    <t>Policias</t>
  </si>
  <si>
    <t>Imprenta Alfredo Molina Flores SA.</t>
  </si>
  <si>
    <t>Freire TV Limitada</t>
  </si>
  <si>
    <t>Adquisición de 1.300.000 Polidíptico Guiamos Sus Pasos Diagramación (ajuste de contenidos)Formato: 10 x 6 cm. cerrado (41 x 6 cm. extendido). Papel: Couché opaco de 130</t>
  </si>
  <si>
    <t>Adquisición de 1.700.000 Díptico Mantengámonos en Contacto Diagramación (ajuste de contenidos)Formato: 10 x 6 cm. cerrado (20 x 6 cm. extendido) Papel: Cauché opaco de 130</t>
  </si>
  <si>
    <t>Adquisición de 30.000 Díptico Servicio de Videointerpretación (Español)Diagramación (ajuste de contenidos)Formato: 19 x 17,5 cms. extendido.Papel couché</t>
  </si>
  <si>
    <t>Adquisición de 30.000 Tríptico Carta de Derechos de los Usuarios (español)Diagramación (ajuste de contenidos)Formato: 29,7 x 17 cms. extendido.Papel couché</t>
  </si>
  <si>
    <t>Adquisición de 30.000 Díptico Servicio de Videointerpretación (creolé)Diagramación (ajuste de contenidos)Formato: 19 x 17,5 cms. extendido.Papel couché</t>
  </si>
  <si>
    <t>No aplica</t>
  </si>
  <si>
    <t xml:space="preserve">Región de Antofagasta  </t>
  </si>
  <si>
    <t>Publicación aviso llamado concurso público para proveer cargos vacantes.</t>
  </si>
  <si>
    <t>Afiches</t>
  </si>
  <si>
    <t>Folleteria</t>
  </si>
  <si>
    <t>Contratación de servicios de producción de 8 videos para desarrollar durante el año 2020.Videos de acción real como animados, para la realización y la posterior difusión.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</si>
</sst>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&quot;$&quot;\-#,##0"/>
    <numFmt numFmtId="41" formatCode="_ * #,##0_ ;_ * \-#,##0_ ;_ * &quot;-&quot;_ ;_ @_ "/>
    <numFmt numFmtId="164" formatCode="0.0%"/>
    <numFmt numFmtId="165" formatCode="#,##0_ ;[Red]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41" fontId="0" fillId="0" borderId="0" xfId="42" applyFont="1"/>
    <xf numFmtId="0" fontId="0" fillId="0" borderId="13" xfId="0" applyFill="1" applyBorder="1"/>
    <xf numFmtId="41" fontId="0" fillId="0" borderId="15" xfId="42" applyFont="1" applyFill="1" applyBorder="1"/>
    <xf numFmtId="0" fontId="0" fillId="0" borderId="14" xfId="0" applyFill="1" applyBorder="1"/>
    <xf numFmtId="41" fontId="0" fillId="0" borderId="16" xfId="42" applyFont="1" applyFill="1" applyBorder="1"/>
    <xf numFmtId="0" fontId="0" fillId="0" borderId="10" xfId="0" applyFill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18" fillId="0" borderId="17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21" fillId="0" borderId="0" xfId="44" applyFont="1" applyBorder="1"/>
    <xf numFmtId="0" fontId="23" fillId="0" borderId="0" xfId="0" applyFont="1"/>
    <xf numFmtId="41" fontId="23" fillId="0" borderId="0" xfId="42" applyFont="1"/>
    <xf numFmtId="41" fontId="21" fillId="0" borderId="0" xfId="44" applyNumberFormat="1" applyFont="1" applyBorder="1"/>
    <xf numFmtId="41" fontId="23" fillId="0" borderId="0" xfId="0" applyNumberFormat="1" applyFont="1"/>
    <xf numFmtId="0" fontId="22" fillId="34" borderId="25" xfId="44" applyFont="1" applyFill="1" applyBorder="1" applyAlignment="1">
      <alignment horizontal="center" vertical="center"/>
    </xf>
    <xf numFmtId="0" fontId="22" fillId="34" borderId="25" xfId="44" quotePrefix="1" applyFont="1" applyFill="1" applyBorder="1" applyAlignment="1">
      <alignment horizontal="center" vertical="center"/>
    </xf>
    <xf numFmtId="0" fontId="21" fillId="34" borderId="25" xfId="44" applyFont="1" applyFill="1" applyBorder="1" applyAlignment="1">
      <alignment vertical="center"/>
    </xf>
    <xf numFmtId="3" fontId="21" fillId="0" borderId="25" xfId="44" applyNumberFormat="1" applyFont="1" applyFill="1" applyBorder="1" applyAlignment="1">
      <alignment vertical="center"/>
    </xf>
    <xf numFmtId="3" fontId="21" fillId="0" borderId="10" xfId="0" applyNumberFormat="1" applyFont="1" applyBorder="1" applyAlignment="1">
      <alignment wrapText="1"/>
    </xf>
    <xf numFmtId="3" fontId="25" fillId="0" borderId="10" xfId="0" applyNumberFormat="1" applyFont="1" applyFill="1" applyBorder="1" applyAlignment="1">
      <alignment wrapText="1"/>
    </xf>
    <xf numFmtId="3" fontId="25" fillId="0" borderId="10" xfId="0" applyNumberFormat="1" applyFont="1" applyBorder="1" applyAlignment="1">
      <alignment wrapText="1"/>
    </xf>
    <xf numFmtId="3" fontId="21" fillId="35" borderId="25" xfId="44" applyNumberFormat="1" applyFont="1" applyFill="1" applyBorder="1" applyAlignment="1">
      <alignment vertical="center"/>
    </xf>
    <xf numFmtId="3" fontId="22" fillId="35" borderId="25" xfId="44" applyNumberFormat="1" applyFont="1" applyFill="1" applyBorder="1"/>
    <xf numFmtId="3" fontId="24" fillId="0" borderId="10" xfId="0" applyNumberFormat="1" applyFont="1" applyBorder="1" applyAlignment="1">
      <alignment wrapText="1"/>
    </xf>
    <xf numFmtId="164" fontId="21" fillId="0" borderId="29" xfId="43" applyNumberFormat="1" applyFont="1" applyFill="1" applyBorder="1" applyAlignment="1">
      <alignment horizontal="center" vertical="center"/>
    </xf>
    <xf numFmtId="165" fontId="21" fillId="34" borderId="25" xfId="44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wrapText="1"/>
    </xf>
    <xf numFmtId="0" fontId="25" fillId="0" borderId="10" xfId="0" applyFont="1" applyBorder="1" applyAlignment="1">
      <alignment wrapText="1"/>
    </xf>
    <xf numFmtId="0" fontId="16" fillId="33" borderId="12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41" fontId="16" fillId="33" borderId="11" xfId="42" applyFont="1" applyFill="1" applyBorder="1"/>
    <xf numFmtId="0" fontId="19" fillId="33" borderId="21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2" fillId="33" borderId="23" xfId="44" applyFont="1" applyFill="1" applyBorder="1" applyAlignment="1">
      <alignment horizontal="center" vertical="center"/>
    </xf>
    <xf numFmtId="0" fontId="22" fillId="33" borderId="26" xfId="44" applyFont="1" applyFill="1" applyBorder="1" applyAlignment="1">
      <alignment horizontal="center" vertical="center"/>
    </xf>
    <xf numFmtId="0" fontId="22" fillId="36" borderId="26" xfId="44" applyFont="1" applyFill="1" applyBorder="1" applyAlignment="1">
      <alignment horizontal="center" vertical="center"/>
    </xf>
    <xf numFmtId="0" fontId="22" fillId="36" borderId="26" xfId="44" quotePrefix="1" applyFont="1" applyFill="1" applyBorder="1" applyAlignment="1">
      <alignment horizontal="center" vertical="center"/>
    </xf>
    <xf numFmtId="0" fontId="21" fillId="36" borderId="26" xfId="44" applyFont="1" applyFill="1" applyBorder="1" applyAlignment="1">
      <alignment vertical="center"/>
    </xf>
    <xf numFmtId="0" fontId="22" fillId="36" borderId="26" xfId="44" applyFont="1" applyFill="1" applyBorder="1" applyAlignment="1">
      <alignment vertical="center"/>
    </xf>
    <xf numFmtId="3" fontId="22" fillId="36" borderId="26" xfId="44" applyNumberFormat="1" applyFont="1" applyFill="1" applyBorder="1" applyAlignment="1">
      <alignment vertical="center"/>
    </xf>
    <xf numFmtId="3" fontId="24" fillId="36" borderId="28" xfId="0" applyNumberFormat="1" applyFont="1" applyFill="1" applyBorder="1" applyAlignment="1">
      <alignment wrapText="1"/>
    </xf>
    <xf numFmtId="164" fontId="22" fillId="36" borderId="27" xfId="43" applyNumberFormat="1" applyFont="1" applyFill="1" applyBorder="1" applyAlignment="1">
      <alignment horizontal="center" vertical="center"/>
    </xf>
    <xf numFmtId="165" fontId="22" fillId="36" borderId="26" xfId="44" applyNumberFormat="1" applyFont="1" applyFill="1" applyBorder="1" applyAlignment="1">
      <alignment vertical="center"/>
    </xf>
    <xf numFmtId="6" fontId="19" fillId="33" borderId="19" xfId="0" applyNumberFormat="1" applyFont="1" applyFill="1" applyBorder="1" applyAlignment="1">
      <alignment horizontal="center" vertical="center" wrapText="1"/>
    </xf>
    <xf numFmtId="4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0" fillId="0" borderId="10" xfId="0" applyBorder="1" applyAlignment="1">
      <alignment vertical="center" wrapText="1"/>
    </xf>
    <xf numFmtId="41" fontId="0" fillId="0" borderId="10" xfId="42" applyFont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41" fontId="16" fillId="33" borderId="10" xfId="42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16" fillId="37" borderId="25" xfId="0" applyFont="1" applyFill="1" applyBorder="1" applyAlignment="1">
      <alignment horizontal="center" vertical="justify"/>
    </xf>
    <xf numFmtId="41" fontId="0" fillId="0" borderId="10" xfId="42" applyFont="1" applyFill="1" applyBorder="1" applyAlignment="1">
      <alignment wrapText="1"/>
    </xf>
    <xf numFmtId="3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wrapText="1"/>
    </xf>
    <xf numFmtId="0" fontId="0" fillId="0" borderId="0" xfId="0" applyFont="1"/>
    <xf numFmtId="0" fontId="0" fillId="0" borderId="28" xfId="0" applyFont="1" applyBorder="1" applyAlignment="1">
      <alignment vertical="center" wrapText="1"/>
    </xf>
    <xf numFmtId="0" fontId="0" fillId="0" borderId="10" xfId="0" applyFont="1" applyBorder="1" applyAlignment="1">
      <alignment horizontal="right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wrapText="1"/>
    </xf>
    <xf numFmtId="14" fontId="0" fillId="0" borderId="10" xfId="0" applyNumberFormat="1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0" borderId="0" xfId="0" applyFont="1" applyFill="1"/>
    <xf numFmtId="0" fontId="16" fillId="37" borderId="29" xfId="0" applyFont="1" applyFill="1" applyBorder="1" applyAlignment="1">
      <alignment horizontal="left" wrapText="1"/>
    </xf>
    <xf numFmtId="0" fontId="16" fillId="37" borderId="31" xfId="0" applyFont="1" applyFill="1" applyBorder="1" applyAlignment="1">
      <alignment horizontal="left" wrapText="1"/>
    </xf>
    <xf numFmtId="0" fontId="16" fillId="37" borderId="32" xfId="0" applyFont="1" applyFill="1" applyBorder="1" applyAlignment="1">
      <alignment horizontal="left" wrapText="1"/>
    </xf>
    <xf numFmtId="0" fontId="16" fillId="33" borderId="12" xfId="0" applyFont="1" applyFill="1" applyBorder="1" applyAlignment="1">
      <alignment horizontal="center"/>
    </xf>
    <xf numFmtId="0" fontId="16" fillId="33" borderId="30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3" fontId="22" fillId="33" borderId="23" xfId="44" applyNumberFormat="1" applyFont="1" applyFill="1" applyBorder="1" applyAlignment="1">
      <alignment horizontal="center" vertical="center"/>
    </xf>
    <xf numFmtId="3" fontId="22" fillId="33" borderId="26" xfId="44" applyNumberFormat="1" applyFont="1" applyFill="1" applyBorder="1" applyAlignment="1">
      <alignment horizontal="center" vertical="center"/>
    </xf>
    <xf numFmtId="0" fontId="22" fillId="33" borderId="23" xfId="44" applyFont="1" applyFill="1" applyBorder="1" applyAlignment="1">
      <alignment horizontal="center" vertical="center"/>
    </xf>
    <xf numFmtId="0" fontId="22" fillId="33" borderId="26" xfId="44" applyFont="1" applyFill="1" applyBorder="1" applyAlignment="1">
      <alignment horizontal="center" vertical="center"/>
    </xf>
    <xf numFmtId="3" fontId="22" fillId="33" borderId="23" xfId="44" applyNumberFormat="1" applyFont="1" applyFill="1" applyBorder="1" applyAlignment="1">
      <alignment horizontal="center" vertical="center" wrapText="1"/>
    </xf>
    <xf numFmtId="3" fontId="22" fillId="33" borderId="26" xfId="44" applyNumberFormat="1" applyFont="1" applyFill="1" applyBorder="1" applyAlignment="1">
      <alignment horizontal="center" vertical="center" wrapText="1"/>
    </xf>
    <xf numFmtId="164" fontId="22" fillId="33" borderId="24" xfId="43" applyNumberFormat="1" applyFont="1" applyFill="1" applyBorder="1" applyAlignment="1">
      <alignment horizontal="center" vertical="center" wrapText="1"/>
    </xf>
    <xf numFmtId="164" fontId="22" fillId="33" borderId="27" xfId="43" applyNumberFormat="1" applyFont="1" applyFill="1" applyBorder="1" applyAlignment="1">
      <alignment horizontal="center" vertical="center" wrapText="1"/>
    </xf>
    <xf numFmtId="165" fontId="22" fillId="33" borderId="25" xfId="44" applyNumberFormat="1" applyFont="1" applyFill="1" applyBorder="1" applyAlignment="1">
      <alignment horizontal="center" vertical="center" wrapText="1"/>
    </xf>
    <xf numFmtId="0" fontId="22" fillId="33" borderId="23" xfId="44" applyFont="1" applyFill="1" applyBorder="1" applyAlignment="1">
      <alignment horizontal="center" vertical="center" wrapText="1"/>
    </xf>
    <xf numFmtId="0" fontId="22" fillId="33" borderId="26" xfId="44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justify" vertical="center" wrapText="1"/>
    </xf>
    <xf numFmtId="0" fontId="19" fillId="33" borderId="22" xfId="0" applyFont="1" applyFill="1" applyBorder="1" applyAlignment="1">
      <alignment horizontal="justify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1" fontId="19" fillId="0" borderId="20" xfId="0" applyNumberFormat="1" applyFont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rmal 2" xfId="44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zoomScale="85" zoomScaleNormal="85" workbookViewId="0"/>
  </sheetViews>
  <sheetFormatPr baseColWidth="10" defaultRowHeight="15" x14ac:dyDescent="0.25"/>
  <cols>
    <col min="1" max="1" width="9.5703125" style="1" customWidth="1"/>
    <col min="2" max="2" width="28.85546875" style="1" bestFit="1" customWidth="1"/>
    <col min="3" max="3" width="13.5703125" style="51" customWidth="1"/>
    <col min="4" max="4" width="14.140625" style="4" customWidth="1"/>
    <col min="5" max="5" width="4.42578125" style="51" customWidth="1"/>
    <col min="6" max="6" width="47.85546875" style="51" customWidth="1"/>
    <col min="7" max="7" width="134.28515625" style="51" bestFit="1" customWidth="1"/>
    <col min="8" max="8" width="36.7109375" style="51" bestFit="1" customWidth="1"/>
    <col min="9" max="9" width="13.42578125" style="51" customWidth="1"/>
    <col min="10" max="10" width="53.5703125" style="51" bestFit="1" customWidth="1"/>
    <col min="11" max="11" width="36.7109375" style="51" bestFit="1" customWidth="1"/>
    <col min="12" max="12" width="88.140625" style="51" bestFit="1" customWidth="1"/>
    <col min="13" max="13" width="68.85546875" style="51" bestFit="1" customWidth="1"/>
    <col min="14" max="16384" width="11.42578125" style="51"/>
  </cols>
  <sheetData>
    <row r="1" spans="1:13" s="2" customFormat="1" ht="35.25" customHeight="1" x14ac:dyDescent="0.25">
      <c r="A1" s="54" t="s">
        <v>47</v>
      </c>
      <c r="B1" s="54" t="s">
        <v>0</v>
      </c>
      <c r="C1" s="54" t="s">
        <v>77</v>
      </c>
      <c r="D1" s="55" t="s">
        <v>2</v>
      </c>
      <c r="E1" s="54" t="s">
        <v>1</v>
      </c>
      <c r="F1" s="54" t="s">
        <v>72</v>
      </c>
      <c r="G1" s="54" t="s">
        <v>4</v>
      </c>
      <c r="H1" s="54" t="s">
        <v>10</v>
      </c>
      <c r="I1" s="54" t="s">
        <v>3</v>
      </c>
      <c r="J1" s="54" t="s">
        <v>73</v>
      </c>
      <c r="K1" s="54" t="s">
        <v>74</v>
      </c>
      <c r="L1" s="54" t="s">
        <v>75</v>
      </c>
      <c r="M1" s="54" t="s">
        <v>76</v>
      </c>
    </row>
    <row r="2" spans="1:13" s="66" customFormat="1" ht="30" customHeight="1" x14ac:dyDescent="0.25">
      <c r="A2" s="60">
        <v>1</v>
      </c>
      <c r="B2" s="61" t="s">
        <v>49</v>
      </c>
      <c r="C2" s="62">
        <v>44186</v>
      </c>
      <c r="D2" s="53">
        <v>84295700</v>
      </c>
      <c r="E2" s="63">
        <v>1</v>
      </c>
      <c r="F2" s="63" t="s">
        <v>85</v>
      </c>
      <c r="G2" s="64" t="s">
        <v>109</v>
      </c>
      <c r="H2" s="64" t="s">
        <v>86</v>
      </c>
      <c r="I2" s="65">
        <v>99926</v>
      </c>
      <c r="J2" s="64" t="s">
        <v>79</v>
      </c>
      <c r="K2" s="64" t="s">
        <v>80</v>
      </c>
      <c r="L2" s="64" t="s">
        <v>81</v>
      </c>
      <c r="M2" s="64" t="s">
        <v>83</v>
      </c>
    </row>
    <row r="3" spans="1:13" s="66" customFormat="1" ht="30" customHeight="1" x14ac:dyDescent="0.25">
      <c r="A3" s="60">
        <v>2</v>
      </c>
      <c r="B3" s="61" t="s">
        <v>49</v>
      </c>
      <c r="C3" s="62">
        <v>44118</v>
      </c>
      <c r="D3" s="53">
        <v>90193000</v>
      </c>
      <c r="E3" s="63">
        <v>7</v>
      </c>
      <c r="F3" s="63" t="s">
        <v>12</v>
      </c>
      <c r="G3" s="64" t="s">
        <v>109</v>
      </c>
      <c r="H3" s="64" t="s">
        <v>87</v>
      </c>
      <c r="I3" s="65">
        <v>343206</v>
      </c>
      <c r="J3" s="64" t="s">
        <v>79</v>
      </c>
      <c r="K3" s="64" t="s">
        <v>80</v>
      </c>
      <c r="L3" s="64" t="s">
        <v>81</v>
      </c>
      <c r="M3" s="64" t="s">
        <v>83</v>
      </c>
    </row>
    <row r="4" spans="1:13" s="66" customFormat="1" ht="30" customHeight="1" x14ac:dyDescent="0.25">
      <c r="A4" s="60">
        <v>3</v>
      </c>
      <c r="B4" s="61" t="s">
        <v>49</v>
      </c>
      <c r="C4" s="62">
        <v>44180</v>
      </c>
      <c r="D4" s="53">
        <v>5804678</v>
      </c>
      <c r="E4" s="63">
        <v>7</v>
      </c>
      <c r="F4" s="63" t="s">
        <v>187</v>
      </c>
      <c r="G4" s="64" t="s">
        <v>188</v>
      </c>
      <c r="H4" s="64" t="s">
        <v>189</v>
      </c>
      <c r="I4" s="65">
        <v>3000</v>
      </c>
      <c r="J4" s="64" t="s">
        <v>190</v>
      </c>
      <c r="K4" s="64" t="s">
        <v>191</v>
      </c>
      <c r="L4" s="67" t="s">
        <v>192</v>
      </c>
      <c r="M4" s="64" t="s">
        <v>193</v>
      </c>
    </row>
    <row r="5" spans="1:13" s="66" customFormat="1" ht="30" customHeight="1" x14ac:dyDescent="0.25">
      <c r="A5" s="60">
        <v>4</v>
      </c>
      <c r="B5" s="61" t="s">
        <v>202</v>
      </c>
      <c r="C5" s="62">
        <v>44165</v>
      </c>
      <c r="D5" s="53">
        <v>84295700</v>
      </c>
      <c r="E5" s="63">
        <v>1</v>
      </c>
      <c r="F5" s="63" t="s">
        <v>85</v>
      </c>
      <c r="G5" s="64" t="s">
        <v>101</v>
      </c>
      <c r="H5" s="64" t="s">
        <v>88</v>
      </c>
      <c r="I5" s="65">
        <v>205317</v>
      </c>
      <c r="J5" s="64" t="s">
        <v>100</v>
      </c>
      <c r="K5" s="64" t="s">
        <v>80</v>
      </c>
      <c r="L5" s="67" t="s">
        <v>82</v>
      </c>
      <c r="M5" s="64" t="s">
        <v>84</v>
      </c>
    </row>
    <row r="6" spans="1:13" s="66" customFormat="1" ht="30" customHeight="1" x14ac:dyDescent="0.25">
      <c r="A6" s="60">
        <v>5</v>
      </c>
      <c r="B6" s="61" t="s">
        <v>202</v>
      </c>
      <c r="C6" s="62">
        <v>44188</v>
      </c>
      <c r="D6" s="53">
        <v>84295700</v>
      </c>
      <c r="E6" s="63">
        <v>1</v>
      </c>
      <c r="F6" s="63" t="s">
        <v>85</v>
      </c>
      <c r="G6" s="64" t="s">
        <v>110</v>
      </c>
      <c r="H6" s="64" t="s">
        <v>88</v>
      </c>
      <c r="I6" s="65">
        <v>205317</v>
      </c>
      <c r="J6" s="64" t="s">
        <v>100</v>
      </c>
      <c r="K6" s="64" t="s">
        <v>80</v>
      </c>
      <c r="L6" s="64" t="s">
        <v>82</v>
      </c>
      <c r="M6" s="64" t="s">
        <v>84</v>
      </c>
    </row>
    <row r="7" spans="1:13" s="66" customFormat="1" ht="30" customHeight="1" x14ac:dyDescent="0.25">
      <c r="A7" s="60">
        <v>6</v>
      </c>
      <c r="B7" s="61" t="s">
        <v>51</v>
      </c>
      <c r="C7" s="62">
        <v>44159</v>
      </c>
      <c r="D7" s="53">
        <v>80764900</v>
      </c>
      <c r="E7" s="63">
        <v>0</v>
      </c>
      <c r="F7" s="63" t="s">
        <v>111</v>
      </c>
      <c r="G7" s="64" t="s">
        <v>112</v>
      </c>
      <c r="H7" s="64" t="s">
        <v>113</v>
      </c>
      <c r="I7" s="65">
        <v>88899</v>
      </c>
      <c r="J7" s="64" t="s">
        <v>79</v>
      </c>
      <c r="K7" s="64" t="s">
        <v>80</v>
      </c>
      <c r="L7" s="64" t="s">
        <v>81</v>
      </c>
      <c r="M7" s="64" t="s">
        <v>83</v>
      </c>
    </row>
    <row r="8" spans="1:13" s="66" customFormat="1" ht="30" customHeight="1" x14ac:dyDescent="0.25">
      <c r="A8" s="60">
        <v>7</v>
      </c>
      <c r="B8" s="61" t="s">
        <v>114</v>
      </c>
      <c r="C8" s="62">
        <v>44117</v>
      </c>
      <c r="D8" s="53">
        <v>96852720</v>
      </c>
      <c r="E8" s="68">
        <v>7</v>
      </c>
      <c r="F8" s="63" t="s">
        <v>115</v>
      </c>
      <c r="G8" s="64" t="s">
        <v>116</v>
      </c>
      <c r="H8" s="64" t="s">
        <v>117</v>
      </c>
      <c r="I8" s="65">
        <v>69996</v>
      </c>
      <c r="J8" s="64" t="s">
        <v>79</v>
      </c>
      <c r="K8" s="64" t="s">
        <v>80</v>
      </c>
      <c r="L8" s="64" t="s">
        <v>81</v>
      </c>
      <c r="M8" s="64" t="s">
        <v>83</v>
      </c>
    </row>
    <row r="9" spans="1:13" s="66" customFormat="1" ht="30" customHeight="1" x14ac:dyDescent="0.25">
      <c r="A9" s="60">
        <v>8</v>
      </c>
      <c r="B9" s="61" t="s">
        <v>114</v>
      </c>
      <c r="C9" s="62">
        <v>44117</v>
      </c>
      <c r="D9" s="53">
        <v>96852720</v>
      </c>
      <c r="E9" s="63">
        <v>7</v>
      </c>
      <c r="F9" s="63" t="s">
        <v>115</v>
      </c>
      <c r="G9" s="64" t="s">
        <v>118</v>
      </c>
      <c r="H9" s="64" t="s">
        <v>117</v>
      </c>
      <c r="I9" s="65">
        <v>76993</v>
      </c>
      <c r="J9" s="64" t="s">
        <v>79</v>
      </c>
      <c r="K9" s="64" t="s">
        <v>80</v>
      </c>
      <c r="L9" s="64" t="s">
        <v>81</v>
      </c>
      <c r="M9" s="64" t="s">
        <v>83</v>
      </c>
    </row>
    <row r="10" spans="1:13" s="66" customFormat="1" ht="30" customHeight="1" x14ac:dyDescent="0.25">
      <c r="A10" s="60">
        <v>9</v>
      </c>
      <c r="B10" s="61" t="s">
        <v>114</v>
      </c>
      <c r="C10" s="62">
        <v>44125</v>
      </c>
      <c r="D10" s="53">
        <v>96852720</v>
      </c>
      <c r="E10" s="63">
        <v>7</v>
      </c>
      <c r="F10" s="63" t="s">
        <v>115</v>
      </c>
      <c r="G10" s="64" t="s">
        <v>119</v>
      </c>
      <c r="H10" s="64" t="s">
        <v>117</v>
      </c>
      <c r="I10" s="65">
        <v>55990</v>
      </c>
      <c r="J10" s="64" t="s">
        <v>79</v>
      </c>
      <c r="K10" s="64" t="s">
        <v>80</v>
      </c>
      <c r="L10" s="64" t="s">
        <v>81</v>
      </c>
      <c r="M10" s="64" t="s">
        <v>84</v>
      </c>
    </row>
    <row r="11" spans="1:13" s="66" customFormat="1" ht="30" customHeight="1" x14ac:dyDescent="0.25">
      <c r="A11" s="60">
        <v>10</v>
      </c>
      <c r="B11" s="61" t="s">
        <v>114</v>
      </c>
      <c r="C11" s="62">
        <v>44133</v>
      </c>
      <c r="D11" s="53">
        <v>90193000</v>
      </c>
      <c r="E11" s="63">
        <v>7</v>
      </c>
      <c r="F11" s="63" t="s">
        <v>12</v>
      </c>
      <c r="G11" s="64" t="s">
        <v>120</v>
      </c>
      <c r="H11" s="69" t="s">
        <v>9</v>
      </c>
      <c r="I11" s="65">
        <v>522991</v>
      </c>
      <c r="J11" s="69" t="s">
        <v>79</v>
      </c>
      <c r="K11" s="69" t="s">
        <v>80</v>
      </c>
      <c r="L11" s="69" t="s">
        <v>81</v>
      </c>
      <c r="M11" s="69" t="s">
        <v>83</v>
      </c>
    </row>
    <row r="12" spans="1:13" s="66" customFormat="1" ht="30" customHeight="1" x14ac:dyDescent="0.25">
      <c r="A12" s="60">
        <v>11</v>
      </c>
      <c r="B12" s="61" t="s">
        <v>114</v>
      </c>
      <c r="C12" s="62">
        <v>44151</v>
      </c>
      <c r="D12" s="53">
        <v>90193000</v>
      </c>
      <c r="E12" s="63">
        <v>7</v>
      </c>
      <c r="F12" s="63" t="s">
        <v>12</v>
      </c>
      <c r="G12" s="64" t="s">
        <v>121</v>
      </c>
      <c r="H12" s="64" t="s">
        <v>9</v>
      </c>
      <c r="I12" s="65">
        <v>348661</v>
      </c>
      <c r="J12" s="64" t="s">
        <v>79</v>
      </c>
      <c r="K12" s="64" t="s">
        <v>80</v>
      </c>
      <c r="L12" s="64" t="s">
        <v>81</v>
      </c>
      <c r="M12" s="64" t="s">
        <v>84</v>
      </c>
    </row>
    <row r="13" spans="1:13" s="66" customFormat="1" ht="30" customHeight="1" x14ac:dyDescent="0.25">
      <c r="A13" s="60">
        <v>12</v>
      </c>
      <c r="B13" s="61" t="s">
        <v>114</v>
      </c>
      <c r="C13" s="62">
        <v>44165</v>
      </c>
      <c r="D13" s="53">
        <v>76512242</v>
      </c>
      <c r="E13" s="63">
        <v>2</v>
      </c>
      <c r="F13" s="63" t="s">
        <v>122</v>
      </c>
      <c r="G13" s="64" t="s">
        <v>123</v>
      </c>
      <c r="H13" s="64" t="s">
        <v>124</v>
      </c>
      <c r="I13" s="65">
        <v>1130976</v>
      </c>
      <c r="J13" s="64" t="s">
        <v>79</v>
      </c>
      <c r="K13" s="64" t="s">
        <v>97</v>
      </c>
      <c r="L13" s="64" t="s">
        <v>125</v>
      </c>
      <c r="M13" s="64" t="s">
        <v>106</v>
      </c>
    </row>
    <row r="14" spans="1:13" s="66" customFormat="1" ht="30" customHeight="1" x14ac:dyDescent="0.25">
      <c r="A14" s="60">
        <v>13</v>
      </c>
      <c r="B14" s="61" t="s">
        <v>11</v>
      </c>
      <c r="C14" s="62">
        <v>44162</v>
      </c>
      <c r="D14" s="53">
        <v>96546100</v>
      </c>
      <c r="E14" s="63">
        <v>0</v>
      </c>
      <c r="F14" s="63" t="s">
        <v>89</v>
      </c>
      <c r="G14" s="64" t="s">
        <v>102</v>
      </c>
      <c r="H14" s="64" t="s">
        <v>98</v>
      </c>
      <c r="I14" s="65">
        <v>68972</v>
      </c>
      <c r="J14" s="64" t="s">
        <v>79</v>
      </c>
      <c r="K14" s="64" t="s">
        <v>80</v>
      </c>
      <c r="L14" s="64" t="s">
        <v>82</v>
      </c>
      <c r="M14" s="64" t="s">
        <v>84</v>
      </c>
    </row>
    <row r="15" spans="1:13" s="66" customFormat="1" ht="30" customHeight="1" x14ac:dyDescent="0.25">
      <c r="A15" s="60">
        <v>14</v>
      </c>
      <c r="B15" s="61" t="s">
        <v>11</v>
      </c>
      <c r="C15" s="62">
        <v>44195</v>
      </c>
      <c r="D15" s="53">
        <v>96546100</v>
      </c>
      <c r="E15" s="63">
        <v>0</v>
      </c>
      <c r="F15" s="63" t="s">
        <v>89</v>
      </c>
      <c r="G15" s="64" t="s">
        <v>126</v>
      </c>
      <c r="H15" s="64" t="s">
        <v>98</v>
      </c>
      <c r="I15" s="65">
        <v>68972</v>
      </c>
      <c r="J15" s="64" t="s">
        <v>79</v>
      </c>
      <c r="K15" s="64" t="s">
        <v>80</v>
      </c>
      <c r="L15" s="64" t="s">
        <v>82</v>
      </c>
      <c r="M15" s="64" t="s">
        <v>84</v>
      </c>
    </row>
    <row r="16" spans="1:13" s="66" customFormat="1" ht="30" customHeight="1" x14ac:dyDescent="0.25">
      <c r="A16" s="60">
        <v>15</v>
      </c>
      <c r="B16" s="61" t="s">
        <v>11</v>
      </c>
      <c r="C16" s="62">
        <v>44195</v>
      </c>
      <c r="D16" s="53">
        <v>90193000</v>
      </c>
      <c r="E16" s="63">
        <v>7</v>
      </c>
      <c r="F16" s="63" t="s">
        <v>12</v>
      </c>
      <c r="G16" s="64" t="s">
        <v>126</v>
      </c>
      <c r="H16" s="64" t="s">
        <v>9</v>
      </c>
      <c r="I16" s="65">
        <v>261495</v>
      </c>
      <c r="J16" s="64" t="s">
        <v>79</v>
      </c>
      <c r="K16" s="64" t="s">
        <v>80</v>
      </c>
      <c r="L16" s="64" t="s">
        <v>82</v>
      </c>
      <c r="M16" s="64" t="s">
        <v>84</v>
      </c>
    </row>
    <row r="17" spans="1:13" s="66" customFormat="1" ht="30" customHeight="1" x14ac:dyDescent="0.25">
      <c r="A17" s="60">
        <v>16</v>
      </c>
      <c r="B17" s="61" t="s">
        <v>90</v>
      </c>
      <c r="C17" s="62">
        <v>44155</v>
      </c>
      <c r="D17" s="53">
        <v>76564940</v>
      </c>
      <c r="E17" s="63">
        <v>4</v>
      </c>
      <c r="F17" s="63" t="s">
        <v>91</v>
      </c>
      <c r="G17" s="64" t="s">
        <v>127</v>
      </c>
      <c r="H17" s="64" t="s">
        <v>91</v>
      </c>
      <c r="I17" s="65">
        <v>153304</v>
      </c>
      <c r="J17" s="64" t="s">
        <v>79</v>
      </c>
      <c r="K17" s="64" t="s">
        <v>80</v>
      </c>
      <c r="L17" s="64" t="s">
        <v>82</v>
      </c>
      <c r="M17" s="64" t="s">
        <v>84</v>
      </c>
    </row>
    <row r="18" spans="1:13" s="66" customFormat="1" ht="30" customHeight="1" x14ac:dyDescent="0.25">
      <c r="A18" s="60">
        <v>17</v>
      </c>
      <c r="B18" s="61" t="s">
        <v>90</v>
      </c>
      <c r="C18" s="62">
        <v>44165</v>
      </c>
      <c r="D18" s="53">
        <v>76564940</v>
      </c>
      <c r="E18" s="63">
        <v>4</v>
      </c>
      <c r="F18" s="63" t="s">
        <v>91</v>
      </c>
      <c r="G18" s="64" t="s">
        <v>128</v>
      </c>
      <c r="H18" s="64" t="s">
        <v>91</v>
      </c>
      <c r="I18" s="65">
        <v>231698</v>
      </c>
      <c r="J18" s="64" t="s">
        <v>79</v>
      </c>
      <c r="K18" s="64" t="s">
        <v>80</v>
      </c>
      <c r="L18" s="64" t="s">
        <v>82</v>
      </c>
      <c r="M18" s="64" t="s">
        <v>84</v>
      </c>
    </row>
    <row r="19" spans="1:13" s="66" customFormat="1" ht="30" customHeight="1" x14ac:dyDescent="0.25">
      <c r="A19" s="60">
        <v>18</v>
      </c>
      <c r="B19" s="61" t="s">
        <v>90</v>
      </c>
      <c r="C19" s="62">
        <v>44195</v>
      </c>
      <c r="D19" s="53">
        <v>76564940</v>
      </c>
      <c r="E19" s="63">
        <v>4</v>
      </c>
      <c r="F19" s="63" t="s">
        <v>91</v>
      </c>
      <c r="G19" s="64" t="s">
        <v>129</v>
      </c>
      <c r="H19" s="64" t="s">
        <v>91</v>
      </c>
      <c r="I19" s="65">
        <v>330996</v>
      </c>
      <c r="J19" s="64" t="s">
        <v>79</v>
      </c>
      <c r="K19" s="64" t="s">
        <v>80</v>
      </c>
      <c r="L19" s="64" t="s">
        <v>82</v>
      </c>
      <c r="M19" s="64" t="s">
        <v>84</v>
      </c>
    </row>
    <row r="20" spans="1:13" s="66" customFormat="1" ht="30" customHeight="1" x14ac:dyDescent="0.25">
      <c r="A20" s="60">
        <v>19</v>
      </c>
      <c r="B20" s="61" t="s">
        <v>130</v>
      </c>
      <c r="C20" s="62">
        <v>44124</v>
      </c>
      <c r="D20" s="53">
        <v>76510964</v>
      </c>
      <c r="E20" s="63">
        <v>7</v>
      </c>
      <c r="F20" s="63" t="s">
        <v>131</v>
      </c>
      <c r="G20" s="64" t="s">
        <v>132</v>
      </c>
      <c r="H20" s="64" t="s">
        <v>133</v>
      </c>
      <c r="I20" s="65">
        <v>513128</v>
      </c>
      <c r="J20" s="64" t="s">
        <v>79</v>
      </c>
      <c r="K20" s="64" t="s">
        <v>97</v>
      </c>
      <c r="L20" s="64" t="s">
        <v>134</v>
      </c>
      <c r="M20" s="64" t="s">
        <v>135</v>
      </c>
    </row>
    <row r="21" spans="1:13" s="66" customFormat="1" ht="30" customHeight="1" x14ac:dyDescent="0.25">
      <c r="A21" s="60">
        <v>20</v>
      </c>
      <c r="B21" s="61" t="s">
        <v>130</v>
      </c>
      <c r="C21" s="62">
        <v>44124</v>
      </c>
      <c r="D21" s="53">
        <v>76510964</v>
      </c>
      <c r="E21" s="63">
        <v>7</v>
      </c>
      <c r="F21" s="63" t="s">
        <v>131</v>
      </c>
      <c r="G21" s="64" t="s">
        <v>136</v>
      </c>
      <c r="H21" s="64" t="s">
        <v>133</v>
      </c>
      <c r="I21" s="65">
        <v>277652</v>
      </c>
      <c r="J21" s="64" t="s">
        <v>79</v>
      </c>
      <c r="K21" s="64" t="s">
        <v>97</v>
      </c>
      <c r="L21" s="64" t="s">
        <v>137</v>
      </c>
      <c r="M21" s="64" t="s">
        <v>138</v>
      </c>
    </row>
    <row r="22" spans="1:13" s="66" customFormat="1" ht="30" customHeight="1" x14ac:dyDescent="0.25">
      <c r="A22" s="60">
        <v>21</v>
      </c>
      <c r="B22" s="61" t="s">
        <v>130</v>
      </c>
      <c r="C22" s="62">
        <v>44165</v>
      </c>
      <c r="D22" s="53">
        <v>76510964</v>
      </c>
      <c r="E22" s="63">
        <v>7</v>
      </c>
      <c r="F22" s="63" t="s">
        <v>131</v>
      </c>
      <c r="G22" s="64" t="s">
        <v>139</v>
      </c>
      <c r="H22" s="64" t="s">
        <v>133</v>
      </c>
      <c r="I22" s="65">
        <v>976538</v>
      </c>
      <c r="J22" s="64" t="s">
        <v>79</v>
      </c>
      <c r="K22" s="64" t="s">
        <v>97</v>
      </c>
      <c r="L22" s="64" t="s">
        <v>140</v>
      </c>
      <c r="M22" s="64" t="s">
        <v>106</v>
      </c>
    </row>
    <row r="23" spans="1:13" s="66" customFormat="1" ht="30" customHeight="1" x14ac:dyDescent="0.25">
      <c r="A23" s="60">
        <v>22</v>
      </c>
      <c r="B23" s="61" t="s">
        <v>130</v>
      </c>
      <c r="C23" s="62">
        <v>44174</v>
      </c>
      <c r="D23" s="53">
        <v>9281109</v>
      </c>
      <c r="E23" s="63">
        <v>3</v>
      </c>
      <c r="F23" s="63" t="s">
        <v>141</v>
      </c>
      <c r="G23" s="64" t="s">
        <v>142</v>
      </c>
      <c r="H23" s="64" t="s">
        <v>143</v>
      </c>
      <c r="I23" s="65">
        <v>1357171</v>
      </c>
      <c r="J23" s="64" t="s">
        <v>79</v>
      </c>
      <c r="K23" s="64" t="s">
        <v>97</v>
      </c>
      <c r="L23" s="64" t="s">
        <v>144</v>
      </c>
      <c r="M23" s="64" t="s">
        <v>135</v>
      </c>
    </row>
    <row r="24" spans="1:13" s="66" customFormat="1" ht="30" customHeight="1" x14ac:dyDescent="0.25">
      <c r="A24" s="60">
        <v>23</v>
      </c>
      <c r="B24" s="61" t="s">
        <v>145</v>
      </c>
      <c r="C24" s="62">
        <v>44169</v>
      </c>
      <c r="D24" s="53">
        <v>87778800</v>
      </c>
      <c r="E24" s="63">
        <v>8</v>
      </c>
      <c r="F24" s="63" t="s">
        <v>146</v>
      </c>
      <c r="G24" s="64" t="s">
        <v>147</v>
      </c>
      <c r="H24" s="64" t="s">
        <v>148</v>
      </c>
      <c r="I24" s="65">
        <v>39247</v>
      </c>
      <c r="J24" s="64" t="s">
        <v>79</v>
      </c>
      <c r="K24" s="64" t="s">
        <v>80</v>
      </c>
      <c r="L24" s="64" t="s">
        <v>81</v>
      </c>
      <c r="M24" s="64" t="s">
        <v>83</v>
      </c>
    </row>
    <row r="25" spans="1:13" s="66" customFormat="1" ht="30" customHeight="1" x14ac:dyDescent="0.25">
      <c r="A25" s="60">
        <v>24</v>
      </c>
      <c r="B25" s="61" t="s">
        <v>145</v>
      </c>
      <c r="C25" s="62">
        <v>44169</v>
      </c>
      <c r="D25" s="53">
        <v>90193000</v>
      </c>
      <c r="E25" s="63">
        <v>7</v>
      </c>
      <c r="F25" s="63" t="s">
        <v>149</v>
      </c>
      <c r="G25" s="64" t="s">
        <v>147</v>
      </c>
      <c r="H25" s="64" t="s">
        <v>150</v>
      </c>
      <c r="I25" s="65">
        <v>412422</v>
      </c>
      <c r="J25" s="64" t="s">
        <v>79</v>
      </c>
      <c r="K25" s="64" t="s">
        <v>80</v>
      </c>
      <c r="L25" s="64" t="s">
        <v>81</v>
      </c>
      <c r="M25" s="64" t="s">
        <v>83</v>
      </c>
    </row>
    <row r="26" spans="1:13" s="66" customFormat="1" ht="30" customHeight="1" x14ac:dyDescent="0.25">
      <c r="A26" s="60">
        <v>25</v>
      </c>
      <c r="B26" s="61" t="s">
        <v>151</v>
      </c>
      <c r="C26" s="62">
        <v>44119</v>
      </c>
      <c r="D26" s="53">
        <v>96695300</v>
      </c>
      <c r="E26" s="63">
        <v>4</v>
      </c>
      <c r="F26" s="63" t="s">
        <v>152</v>
      </c>
      <c r="G26" s="64" t="s">
        <v>153</v>
      </c>
      <c r="H26" s="64" t="s">
        <v>154</v>
      </c>
      <c r="I26" s="65">
        <v>19040</v>
      </c>
      <c r="J26" s="64" t="s">
        <v>99</v>
      </c>
      <c r="K26" s="64" t="s">
        <v>80</v>
      </c>
      <c r="L26" s="64" t="s">
        <v>81</v>
      </c>
      <c r="M26" s="64" t="s">
        <v>83</v>
      </c>
    </row>
    <row r="27" spans="1:13" s="66" customFormat="1" ht="30" customHeight="1" x14ac:dyDescent="0.25">
      <c r="A27" s="60">
        <v>26</v>
      </c>
      <c r="B27" s="61" t="s">
        <v>151</v>
      </c>
      <c r="C27" s="62">
        <v>44126</v>
      </c>
      <c r="D27" s="53">
        <v>90193000</v>
      </c>
      <c r="E27" s="63">
        <v>7</v>
      </c>
      <c r="F27" s="63" t="s">
        <v>155</v>
      </c>
      <c r="G27" s="64" t="s">
        <v>153</v>
      </c>
      <c r="H27" s="64" t="s">
        <v>9</v>
      </c>
      <c r="I27" s="65">
        <v>506404</v>
      </c>
      <c r="J27" s="64" t="s">
        <v>79</v>
      </c>
      <c r="K27" s="64" t="s">
        <v>80</v>
      </c>
      <c r="L27" s="64" t="s">
        <v>81</v>
      </c>
      <c r="M27" s="64" t="s">
        <v>83</v>
      </c>
    </row>
    <row r="28" spans="1:13" s="66" customFormat="1" ht="30" customHeight="1" x14ac:dyDescent="0.25">
      <c r="A28" s="60">
        <v>27</v>
      </c>
      <c r="B28" s="61" t="s">
        <v>156</v>
      </c>
      <c r="C28" s="62">
        <v>44134</v>
      </c>
      <c r="D28" s="53">
        <v>90193000</v>
      </c>
      <c r="E28" s="63">
        <v>7</v>
      </c>
      <c r="F28" s="63" t="s">
        <v>12</v>
      </c>
      <c r="G28" s="64" t="s">
        <v>157</v>
      </c>
      <c r="H28" s="64" t="s">
        <v>9</v>
      </c>
      <c r="I28" s="65">
        <v>171103</v>
      </c>
      <c r="J28" s="64" t="s">
        <v>158</v>
      </c>
      <c r="K28" s="64" t="s">
        <v>159</v>
      </c>
      <c r="L28" s="64" t="s">
        <v>160</v>
      </c>
      <c r="M28" s="64" t="s">
        <v>161</v>
      </c>
    </row>
    <row r="29" spans="1:13" s="66" customFormat="1" ht="30" customHeight="1" x14ac:dyDescent="0.25">
      <c r="A29" s="60">
        <v>28</v>
      </c>
      <c r="B29" s="61" t="s">
        <v>156</v>
      </c>
      <c r="C29" s="62">
        <v>44134</v>
      </c>
      <c r="D29" s="53">
        <v>90193000</v>
      </c>
      <c r="E29" s="63">
        <v>7</v>
      </c>
      <c r="F29" s="63" t="s">
        <v>12</v>
      </c>
      <c r="G29" s="64" t="s">
        <v>162</v>
      </c>
      <c r="H29" s="64" t="s">
        <v>9</v>
      </c>
      <c r="I29" s="65">
        <v>342206</v>
      </c>
      <c r="J29" s="64" t="s">
        <v>158</v>
      </c>
      <c r="K29" s="64" t="s">
        <v>159</v>
      </c>
      <c r="L29" s="64" t="s">
        <v>160</v>
      </c>
      <c r="M29" s="64" t="s">
        <v>161</v>
      </c>
    </row>
    <row r="30" spans="1:13" s="66" customFormat="1" ht="30" customHeight="1" x14ac:dyDescent="0.25">
      <c r="A30" s="60">
        <v>29</v>
      </c>
      <c r="B30" s="61" t="s">
        <v>156</v>
      </c>
      <c r="C30" s="62">
        <v>44133</v>
      </c>
      <c r="D30" s="53">
        <v>90193000</v>
      </c>
      <c r="E30" s="63">
        <v>7</v>
      </c>
      <c r="F30" s="63" t="s">
        <v>12</v>
      </c>
      <c r="G30" s="64" t="s">
        <v>163</v>
      </c>
      <c r="H30" s="64" t="s">
        <v>9</v>
      </c>
      <c r="I30" s="65">
        <v>130748</v>
      </c>
      <c r="J30" s="64" t="s">
        <v>158</v>
      </c>
      <c r="K30" s="64" t="s">
        <v>159</v>
      </c>
      <c r="L30" s="64" t="s">
        <v>160</v>
      </c>
      <c r="M30" s="64" t="s">
        <v>161</v>
      </c>
    </row>
    <row r="31" spans="1:13" s="66" customFormat="1" ht="30" customHeight="1" x14ac:dyDescent="0.25">
      <c r="A31" s="60">
        <v>30</v>
      </c>
      <c r="B31" s="61" t="s">
        <v>156</v>
      </c>
      <c r="C31" s="62">
        <v>44134</v>
      </c>
      <c r="D31" s="53">
        <v>90193000</v>
      </c>
      <c r="E31" s="63">
        <v>7</v>
      </c>
      <c r="F31" s="63" t="s">
        <v>12</v>
      </c>
      <c r="G31" s="64" t="s">
        <v>164</v>
      </c>
      <c r="H31" s="64" t="s">
        <v>9</v>
      </c>
      <c r="I31" s="65">
        <v>342205</v>
      </c>
      <c r="J31" s="64" t="s">
        <v>158</v>
      </c>
      <c r="K31" s="64" t="s">
        <v>159</v>
      </c>
      <c r="L31" s="64" t="s">
        <v>160</v>
      </c>
      <c r="M31" s="64" t="s">
        <v>161</v>
      </c>
    </row>
    <row r="32" spans="1:13" s="66" customFormat="1" ht="30" customHeight="1" x14ac:dyDescent="0.25">
      <c r="A32" s="60">
        <v>31</v>
      </c>
      <c r="B32" s="61" t="s">
        <v>156</v>
      </c>
      <c r="C32" s="62">
        <v>44148</v>
      </c>
      <c r="D32" s="53">
        <v>90193000</v>
      </c>
      <c r="E32" s="63">
        <v>7</v>
      </c>
      <c r="F32" s="63" t="s">
        <v>12</v>
      </c>
      <c r="G32" s="64" t="s">
        <v>165</v>
      </c>
      <c r="H32" s="64" t="s">
        <v>9</v>
      </c>
      <c r="I32" s="65">
        <v>174330</v>
      </c>
      <c r="J32" s="64" t="s">
        <v>158</v>
      </c>
      <c r="K32" s="64" t="s">
        <v>159</v>
      </c>
      <c r="L32" s="64" t="s">
        <v>160</v>
      </c>
      <c r="M32" s="64" t="s">
        <v>161</v>
      </c>
    </row>
    <row r="33" spans="1:13" s="66" customFormat="1" ht="30" customHeight="1" x14ac:dyDescent="0.25">
      <c r="A33" s="60">
        <v>32</v>
      </c>
      <c r="B33" s="61" t="s">
        <v>156</v>
      </c>
      <c r="C33" s="62">
        <v>44160</v>
      </c>
      <c r="D33" s="53">
        <v>90193000</v>
      </c>
      <c r="E33" s="63">
        <v>7</v>
      </c>
      <c r="F33" s="63" t="s">
        <v>12</v>
      </c>
      <c r="G33" s="64" t="s">
        <v>166</v>
      </c>
      <c r="H33" s="64" t="s">
        <v>9</v>
      </c>
      <c r="I33" s="65">
        <v>891021</v>
      </c>
      <c r="J33" s="64" t="s">
        <v>158</v>
      </c>
      <c r="K33" s="64" t="s">
        <v>159</v>
      </c>
      <c r="L33" s="64" t="s">
        <v>99</v>
      </c>
      <c r="M33" s="64" t="s">
        <v>161</v>
      </c>
    </row>
    <row r="34" spans="1:13" s="66" customFormat="1" ht="30" customHeight="1" x14ac:dyDescent="0.25">
      <c r="A34" s="60">
        <v>33</v>
      </c>
      <c r="B34" s="61" t="s">
        <v>156</v>
      </c>
      <c r="C34" s="62">
        <v>44160</v>
      </c>
      <c r="D34" s="53">
        <v>90193000</v>
      </c>
      <c r="E34" s="63">
        <v>7</v>
      </c>
      <c r="F34" s="63" t="s">
        <v>12</v>
      </c>
      <c r="G34" s="64" t="s">
        <v>167</v>
      </c>
      <c r="H34" s="64" t="s">
        <v>9</v>
      </c>
      <c r="I34" s="65">
        <v>342206</v>
      </c>
      <c r="J34" s="64" t="s">
        <v>158</v>
      </c>
      <c r="K34" s="64" t="s">
        <v>159</v>
      </c>
      <c r="L34" s="64" t="s">
        <v>160</v>
      </c>
      <c r="M34" s="64" t="s">
        <v>161</v>
      </c>
    </row>
    <row r="35" spans="1:13" s="66" customFormat="1" ht="30" customHeight="1" x14ac:dyDescent="0.25">
      <c r="A35" s="60">
        <v>34</v>
      </c>
      <c r="B35" s="61" t="s">
        <v>156</v>
      </c>
      <c r="C35" s="62">
        <v>44174</v>
      </c>
      <c r="D35" s="53">
        <v>90193000</v>
      </c>
      <c r="E35" s="63">
        <v>7</v>
      </c>
      <c r="F35" s="63" t="s">
        <v>12</v>
      </c>
      <c r="G35" s="64" t="s">
        <v>168</v>
      </c>
      <c r="H35" s="64" t="s">
        <v>9</v>
      </c>
      <c r="I35" s="65">
        <v>342206</v>
      </c>
      <c r="J35" s="64" t="s">
        <v>158</v>
      </c>
      <c r="K35" s="64" t="s">
        <v>159</v>
      </c>
      <c r="L35" s="64" t="s">
        <v>160</v>
      </c>
      <c r="M35" s="64" t="s">
        <v>161</v>
      </c>
    </row>
    <row r="36" spans="1:13" s="73" customFormat="1" ht="30" customHeight="1" x14ac:dyDescent="0.25">
      <c r="A36" s="60">
        <v>35</v>
      </c>
      <c r="B36" s="70" t="s">
        <v>156</v>
      </c>
      <c r="C36" s="71">
        <v>44194</v>
      </c>
      <c r="D36" s="59">
        <v>76510964</v>
      </c>
      <c r="E36" s="72">
        <v>7</v>
      </c>
      <c r="F36" s="72" t="s">
        <v>183</v>
      </c>
      <c r="G36" s="69" t="s">
        <v>184</v>
      </c>
      <c r="H36" s="69" t="s">
        <v>204</v>
      </c>
      <c r="I36" s="65">
        <v>303212</v>
      </c>
      <c r="J36" s="69" t="s">
        <v>158</v>
      </c>
      <c r="K36" s="69" t="s">
        <v>159</v>
      </c>
      <c r="L36" s="69" t="s">
        <v>185</v>
      </c>
      <c r="M36" s="69" t="s">
        <v>161</v>
      </c>
    </row>
    <row r="37" spans="1:13" s="66" customFormat="1" ht="30" customHeight="1" x14ac:dyDescent="0.25">
      <c r="A37" s="60">
        <v>36</v>
      </c>
      <c r="B37" s="61" t="s">
        <v>95</v>
      </c>
      <c r="C37" s="62">
        <v>44115</v>
      </c>
      <c r="D37" s="53">
        <v>90193000</v>
      </c>
      <c r="E37" s="63">
        <v>7</v>
      </c>
      <c r="F37" s="63" t="s">
        <v>12</v>
      </c>
      <c r="G37" s="64" t="s">
        <v>169</v>
      </c>
      <c r="H37" s="64" t="s">
        <v>9</v>
      </c>
      <c r="I37" s="65">
        <v>342205</v>
      </c>
      <c r="J37" s="64" t="s">
        <v>79</v>
      </c>
      <c r="K37" s="64" t="s">
        <v>80</v>
      </c>
      <c r="L37" s="64" t="s">
        <v>82</v>
      </c>
      <c r="M37" s="64" t="s">
        <v>84</v>
      </c>
    </row>
    <row r="38" spans="1:13" s="66" customFormat="1" ht="30" customHeight="1" x14ac:dyDescent="0.25">
      <c r="A38" s="60">
        <v>37</v>
      </c>
      <c r="B38" s="61" t="s">
        <v>95</v>
      </c>
      <c r="C38" s="62">
        <v>44185</v>
      </c>
      <c r="D38" s="53">
        <v>90193000</v>
      </c>
      <c r="E38" s="63">
        <v>7</v>
      </c>
      <c r="F38" s="63" t="s">
        <v>12</v>
      </c>
      <c r="G38" s="64" t="s">
        <v>169</v>
      </c>
      <c r="H38" s="64" t="s">
        <v>9</v>
      </c>
      <c r="I38" s="65">
        <v>342206</v>
      </c>
      <c r="J38" s="64" t="s">
        <v>100</v>
      </c>
      <c r="K38" s="64" t="s">
        <v>80</v>
      </c>
      <c r="L38" s="64" t="s">
        <v>82</v>
      </c>
      <c r="M38" s="64" t="s">
        <v>84</v>
      </c>
    </row>
    <row r="39" spans="1:13" s="66" customFormat="1" ht="30" customHeight="1" x14ac:dyDescent="0.25">
      <c r="A39" s="60">
        <v>38</v>
      </c>
      <c r="B39" s="61" t="s">
        <v>96</v>
      </c>
      <c r="C39" s="62">
        <v>44180</v>
      </c>
      <c r="D39" s="53">
        <v>90193000</v>
      </c>
      <c r="E39" s="63">
        <v>7</v>
      </c>
      <c r="F39" s="63" t="s">
        <v>12</v>
      </c>
      <c r="G39" s="64" t="s">
        <v>170</v>
      </c>
      <c r="H39" s="64" t="s">
        <v>9</v>
      </c>
      <c r="I39" s="65">
        <v>158428</v>
      </c>
      <c r="J39" s="64" t="s">
        <v>79</v>
      </c>
      <c r="K39" s="64" t="s">
        <v>80</v>
      </c>
      <c r="L39" s="64" t="s">
        <v>81</v>
      </c>
      <c r="M39" s="64" t="s">
        <v>83</v>
      </c>
    </row>
    <row r="40" spans="1:13" s="66" customFormat="1" ht="30" customHeight="1" x14ac:dyDescent="0.25">
      <c r="A40" s="60">
        <v>39</v>
      </c>
      <c r="B40" s="61" t="s">
        <v>96</v>
      </c>
      <c r="C40" s="62">
        <v>44196</v>
      </c>
      <c r="D40" s="53">
        <v>90193000</v>
      </c>
      <c r="E40" s="63">
        <v>7</v>
      </c>
      <c r="F40" s="63" t="s">
        <v>12</v>
      </c>
      <c r="G40" s="64" t="s">
        <v>171</v>
      </c>
      <c r="H40" s="64" t="s">
        <v>9</v>
      </c>
      <c r="I40" s="65">
        <f>261496-5000</f>
        <v>256496</v>
      </c>
      <c r="J40" s="64" t="s">
        <v>79</v>
      </c>
      <c r="K40" s="64" t="s">
        <v>80</v>
      </c>
      <c r="L40" s="64" t="s">
        <v>82</v>
      </c>
      <c r="M40" s="64" t="s">
        <v>84</v>
      </c>
    </row>
    <row r="41" spans="1:13" s="66" customFormat="1" ht="30" customHeight="1" x14ac:dyDescent="0.25">
      <c r="A41" s="60">
        <v>40</v>
      </c>
      <c r="B41" s="61" t="s">
        <v>92</v>
      </c>
      <c r="C41" s="62">
        <v>44175</v>
      </c>
      <c r="D41" s="53">
        <v>90193000</v>
      </c>
      <c r="E41" s="63">
        <v>7</v>
      </c>
      <c r="F41" s="63" t="s">
        <v>12</v>
      </c>
      <c r="G41" s="64" t="s">
        <v>172</v>
      </c>
      <c r="H41" s="64" t="s">
        <v>9</v>
      </c>
      <c r="I41" s="65">
        <v>342206</v>
      </c>
      <c r="J41" s="64" t="s">
        <v>79</v>
      </c>
      <c r="K41" s="64" t="s">
        <v>80</v>
      </c>
      <c r="L41" s="64" t="s">
        <v>82</v>
      </c>
      <c r="M41" s="64" t="s">
        <v>84</v>
      </c>
    </row>
    <row r="42" spans="1:13" s="66" customFormat="1" ht="30" customHeight="1" x14ac:dyDescent="0.25">
      <c r="A42" s="60">
        <v>41</v>
      </c>
      <c r="B42" s="61" t="s">
        <v>93</v>
      </c>
      <c r="C42" s="62">
        <v>44112</v>
      </c>
      <c r="D42" s="53">
        <v>76201828</v>
      </c>
      <c r="E42" s="63">
        <v>4</v>
      </c>
      <c r="F42" s="63" t="s">
        <v>94</v>
      </c>
      <c r="G42" s="64" t="s">
        <v>104</v>
      </c>
      <c r="H42" s="52" t="s">
        <v>105</v>
      </c>
      <c r="I42" s="65">
        <v>4034100</v>
      </c>
      <c r="J42" s="64" t="s">
        <v>99</v>
      </c>
      <c r="K42" s="64" t="s">
        <v>97</v>
      </c>
      <c r="L42" s="64" t="s">
        <v>103</v>
      </c>
      <c r="M42" s="64" t="s">
        <v>83</v>
      </c>
    </row>
    <row r="43" spans="1:13" s="66" customFormat="1" ht="30" customHeight="1" x14ac:dyDescent="0.25">
      <c r="A43" s="60">
        <v>42</v>
      </c>
      <c r="B43" s="61" t="s">
        <v>93</v>
      </c>
      <c r="C43" s="62">
        <v>44120</v>
      </c>
      <c r="D43" s="53">
        <v>90193000</v>
      </c>
      <c r="E43" s="63">
        <v>7</v>
      </c>
      <c r="F43" s="63" t="s">
        <v>12</v>
      </c>
      <c r="G43" s="64" t="s">
        <v>177</v>
      </c>
      <c r="H43" s="64" t="s">
        <v>9</v>
      </c>
      <c r="I43" s="65">
        <v>509420</v>
      </c>
      <c r="J43" s="52" t="s">
        <v>79</v>
      </c>
      <c r="K43" s="52" t="s">
        <v>80</v>
      </c>
      <c r="L43" s="52" t="s">
        <v>81</v>
      </c>
      <c r="M43" s="52" t="s">
        <v>83</v>
      </c>
    </row>
    <row r="44" spans="1:13" s="66" customFormat="1" ht="30" customHeight="1" x14ac:dyDescent="0.25">
      <c r="A44" s="60">
        <v>43</v>
      </c>
      <c r="B44" s="61" t="s">
        <v>93</v>
      </c>
      <c r="C44" s="62">
        <v>44120</v>
      </c>
      <c r="D44" s="53">
        <v>90193000</v>
      </c>
      <c r="E44" s="63">
        <v>7</v>
      </c>
      <c r="F44" s="63" t="s">
        <v>12</v>
      </c>
      <c r="G44" s="64" t="s">
        <v>178</v>
      </c>
      <c r="H44" s="64" t="s">
        <v>9</v>
      </c>
      <c r="I44" s="65">
        <v>509420</v>
      </c>
      <c r="J44" s="52" t="s">
        <v>79</v>
      </c>
      <c r="K44" s="52" t="s">
        <v>80</v>
      </c>
      <c r="L44" s="52" t="s">
        <v>81</v>
      </c>
      <c r="M44" s="52" t="s">
        <v>83</v>
      </c>
    </row>
    <row r="45" spans="1:13" s="66" customFormat="1" ht="30" customHeight="1" x14ac:dyDescent="0.25">
      <c r="A45" s="60">
        <v>44</v>
      </c>
      <c r="B45" s="61" t="s">
        <v>93</v>
      </c>
      <c r="C45" s="62">
        <v>44132</v>
      </c>
      <c r="D45" s="53">
        <v>90193000</v>
      </c>
      <c r="E45" s="63">
        <v>7</v>
      </c>
      <c r="F45" s="63" t="s">
        <v>12</v>
      </c>
      <c r="G45" s="64" t="s">
        <v>179</v>
      </c>
      <c r="H45" s="64" t="s">
        <v>9</v>
      </c>
      <c r="I45" s="65">
        <v>509420</v>
      </c>
      <c r="J45" s="52" t="s">
        <v>79</v>
      </c>
      <c r="K45" s="52" t="s">
        <v>80</v>
      </c>
      <c r="L45" s="52" t="s">
        <v>81</v>
      </c>
      <c r="M45" s="52" t="s">
        <v>83</v>
      </c>
    </row>
    <row r="46" spans="1:13" s="66" customFormat="1" ht="30" customHeight="1" x14ac:dyDescent="0.25">
      <c r="A46" s="60">
        <v>45</v>
      </c>
      <c r="B46" s="61" t="s">
        <v>93</v>
      </c>
      <c r="C46" s="62">
        <v>44135</v>
      </c>
      <c r="D46" s="53">
        <v>90193000</v>
      </c>
      <c r="E46" s="63">
        <v>7</v>
      </c>
      <c r="F46" s="63" t="s">
        <v>12</v>
      </c>
      <c r="G46" s="64" t="s">
        <v>203</v>
      </c>
      <c r="H46" s="64" t="s">
        <v>9</v>
      </c>
      <c r="I46" s="65">
        <v>261495</v>
      </c>
      <c r="J46" s="52" t="s">
        <v>79</v>
      </c>
      <c r="K46" s="52" t="s">
        <v>80</v>
      </c>
      <c r="L46" s="52" t="s">
        <v>82</v>
      </c>
      <c r="M46" s="52" t="s">
        <v>84</v>
      </c>
    </row>
    <row r="47" spans="1:13" s="66" customFormat="1" ht="30" customHeight="1" x14ac:dyDescent="0.25">
      <c r="A47" s="60">
        <v>46</v>
      </c>
      <c r="B47" s="61" t="s">
        <v>93</v>
      </c>
      <c r="C47" s="62">
        <v>44144</v>
      </c>
      <c r="D47" s="53">
        <v>90193000</v>
      </c>
      <c r="E47" s="63">
        <v>7</v>
      </c>
      <c r="F47" s="63" t="s">
        <v>12</v>
      </c>
      <c r="G47" s="64" t="s">
        <v>180</v>
      </c>
      <c r="H47" s="64" t="s">
        <v>9</v>
      </c>
      <c r="I47" s="65">
        <v>342206</v>
      </c>
      <c r="J47" s="52" t="s">
        <v>79</v>
      </c>
      <c r="K47" s="52" t="s">
        <v>80</v>
      </c>
      <c r="L47" s="52" t="s">
        <v>81</v>
      </c>
      <c r="M47" s="52" t="s">
        <v>83</v>
      </c>
    </row>
    <row r="48" spans="1:13" s="66" customFormat="1" ht="30" customHeight="1" x14ac:dyDescent="0.25">
      <c r="A48" s="60">
        <v>47</v>
      </c>
      <c r="B48" s="61" t="s">
        <v>93</v>
      </c>
      <c r="C48" s="62">
        <v>44151</v>
      </c>
      <c r="D48" s="53">
        <v>76201828</v>
      </c>
      <c r="E48" s="63">
        <v>4</v>
      </c>
      <c r="F48" s="63" t="s">
        <v>94</v>
      </c>
      <c r="G48" s="64" t="s">
        <v>104</v>
      </c>
      <c r="H48" s="52" t="s">
        <v>105</v>
      </c>
      <c r="I48" s="65">
        <v>4034100</v>
      </c>
      <c r="J48" s="64" t="s">
        <v>99</v>
      </c>
      <c r="K48" s="64" t="s">
        <v>97</v>
      </c>
      <c r="L48" s="64" t="s">
        <v>103</v>
      </c>
      <c r="M48" s="64" t="s">
        <v>83</v>
      </c>
    </row>
    <row r="49" spans="1:13" s="66" customFormat="1" ht="30" customHeight="1" x14ac:dyDescent="0.25">
      <c r="A49" s="60">
        <v>48</v>
      </c>
      <c r="B49" s="61" t="s">
        <v>93</v>
      </c>
      <c r="C49" s="62">
        <v>44154</v>
      </c>
      <c r="D49" s="53">
        <v>90193000</v>
      </c>
      <c r="E49" s="63">
        <v>7</v>
      </c>
      <c r="F49" s="63" t="s">
        <v>12</v>
      </c>
      <c r="G49" s="64" t="s">
        <v>181</v>
      </c>
      <c r="H49" s="64" t="s">
        <v>9</v>
      </c>
      <c r="I49" s="65">
        <v>509420</v>
      </c>
      <c r="J49" s="52" t="s">
        <v>79</v>
      </c>
      <c r="K49" s="52" t="s">
        <v>80</v>
      </c>
      <c r="L49" s="52" t="s">
        <v>81</v>
      </c>
      <c r="M49" s="52" t="s">
        <v>83</v>
      </c>
    </row>
    <row r="50" spans="1:13" s="66" customFormat="1" ht="30" customHeight="1" x14ac:dyDescent="0.25">
      <c r="A50" s="60">
        <v>49</v>
      </c>
      <c r="B50" s="61" t="s">
        <v>93</v>
      </c>
      <c r="C50" s="62">
        <v>44165</v>
      </c>
      <c r="D50" s="53">
        <v>90193000</v>
      </c>
      <c r="E50" s="63">
        <v>7</v>
      </c>
      <c r="F50" s="63" t="s">
        <v>12</v>
      </c>
      <c r="G50" s="64" t="s">
        <v>173</v>
      </c>
      <c r="H50" s="64" t="s">
        <v>9</v>
      </c>
      <c r="I50" s="65">
        <v>342206</v>
      </c>
      <c r="J50" s="52" t="s">
        <v>79</v>
      </c>
      <c r="K50" s="52" t="s">
        <v>80</v>
      </c>
      <c r="L50" s="52" t="s">
        <v>81</v>
      </c>
      <c r="M50" s="52" t="s">
        <v>83</v>
      </c>
    </row>
    <row r="51" spans="1:13" s="66" customFormat="1" ht="30" customHeight="1" x14ac:dyDescent="0.25">
      <c r="A51" s="60">
        <v>50</v>
      </c>
      <c r="B51" s="61" t="s">
        <v>93</v>
      </c>
      <c r="C51" s="62">
        <v>44172</v>
      </c>
      <c r="D51" s="53">
        <v>76201828</v>
      </c>
      <c r="E51" s="63">
        <v>4</v>
      </c>
      <c r="F51" s="63" t="s">
        <v>94</v>
      </c>
      <c r="G51" s="64" t="s">
        <v>104</v>
      </c>
      <c r="H51" s="64" t="s">
        <v>105</v>
      </c>
      <c r="I51" s="65">
        <v>4034100</v>
      </c>
      <c r="J51" s="64" t="s">
        <v>99</v>
      </c>
      <c r="K51" s="64" t="s">
        <v>97</v>
      </c>
      <c r="L51" s="64" t="s">
        <v>103</v>
      </c>
      <c r="M51" s="64" t="s">
        <v>83</v>
      </c>
    </row>
    <row r="52" spans="1:13" s="66" customFormat="1" ht="30" customHeight="1" x14ac:dyDescent="0.25">
      <c r="A52" s="60">
        <v>51</v>
      </c>
      <c r="B52" s="61" t="s">
        <v>93</v>
      </c>
      <c r="C52" s="62">
        <v>44179</v>
      </c>
      <c r="D52" s="53">
        <v>90193000</v>
      </c>
      <c r="E52" s="63">
        <v>7</v>
      </c>
      <c r="F52" s="63" t="s">
        <v>12</v>
      </c>
      <c r="G52" s="64" t="s">
        <v>203</v>
      </c>
      <c r="H52" s="64" t="s">
        <v>9</v>
      </c>
      <c r="I52" s="65">
        <v>392243</v>
      </c>
      <c r="J52" s="52" t="s">
        <v>79</v>
      </c>
      <c r="K52" s="52" t="s">
        <v>80</v>
      </c>
      <c r="L52" s="52" t="s">
        <v>82</v>
      </c>
      <c r="M52" s="52" t="s">
        <v>84</v>
      </c>
    </row>
    <row r="53" spans="1:13" s="66" customFormat="1" ht="30" customHeight="1" x14ac:dyDescent="0.25">
      <c r="A53" s="60">
        <v>52</v>
      </c>
      <c r="B53" s="61" t="s">
        <v>93</v>
      </c>
      <c r="C53" s="62">
        <v>44189</v>
      </c>
      <c r="D53" s="53">
        <v>90193000</v>
      </c>
      <c r="E53" s="63">
        <v>7</v>
      </c>
      <c r="F53" s="63" t="s">
        <v>12</v>
      </c>
      <c r="G53" s="64" t="s">
        <v>182</v>
      </c>
      <c r="H53" s="64" t="s">
        <v>9</v>
      </c>
      <c r="I53" s="65">
        <v>509420</v>
      </c>
      <c r="J53" s="52" t="s">
        <v>79</v>
      </c>
      <c r="K53" s="52" t="s">
        <v>80</v>
      </c>
      <c r="L53" s="52" t="s">
        <v>81</v>
      </c>
      <c r="M53" s="52" t="s">
        <v>83</v>
      </c>
    </row>
    <row r="54" spans="1:13" s="66" customFormat="1" ht="30" customHeight="1" x14ac:dyDescent="0.25">
      <c r="A54" s="60">
        <v>53</v>
      </c>
      <c r="B54" s="61" t="s">
        <v>93</v>
      </c>
      <c r="C54" s="62">
        <v>44196</v>
      </c>
      <c r="D54" s="53">
        <v>76201828</v>
      </c>
      <c r="E54" s="63">
        <v>4</v>
      </c>
      <c r="F54" s="63" t="s">
        <v>94</v>
      </c>
      <c r="G54" s="64" t="s">
        <v>104</v>
      </c>
      <c r="H54" s="64" t="s">
        <v>105</v>
      </c>
      <c r="I54" s="65">
        <v>4034100</v>
      </c>
      <c r="J54" s="52" t="s">
        <v>99</v>
      </c>
      <c r="K54" s="52" t="s">
        <v>97</v>
      </c>
      <c r="L54" s="52" t="s">
        <v>103</v>
      </c>
      <c r="M54" s="52" t="s">
        <v>83</v>
      </c>
    </row>
    <row r="55" spans="1:13" s="66" customFormat="1" ht="30" customHeight="1" x14ac:dyDescent="0.25">
      <c r="A55" s="60">
        <v>54</v>
      </c>
      <c r="B55" s="61" t="s">
        <v>93</v>
      </c>
      <c r="C55" s="62">
        <v>44196</v>
      </c>
      <c r="D55" s="53">
        <v>90193000</v>
      </c>
      <c r="E55" s="63">
        <v>7</v>
      </c>
      <c r="F55" s="63" t="s">
        <v>12</v>
      </c>
      <c r="G55" s="64" t="s">
        <v>203</v>
      </c>
      <c r="H55" s="64" t="s">
        <v>9</v>
      </c>
      <c r="I55" s="65">
        <v>342206</v>
      </c>
      <c r="J55" s="52" t="s">
        <v>79</v>
      </c>
      <c r="K55" s="52" t="s">
        <v>80</v>
      </c>
      <c r="L55" s="52" t="s">
        <v>82</v>
      </c>
      <c r="M55" s="52" t="s">
        <v>84</v>
      </c>
    </row>
    <row r="56" spans="1:13" s="66" customFormat="1" ht="30" customHeight="1" x14ac:dyDescent="0.25">
      <c r="A56" s="60">
        <v>55</v>
      </c>
      <c r="B56" s="61" t="s">
        <v>93</v>
      </c>
      <c r="C56" s="62">
        <v>44196</v>
      </c>
      <c r="D56" s="53">
        <v>93408000</v>
      </c>
      <c r="E56" s="63">
        <v>9</v>
      </c>
      <c r="F56" s="63" t="s">
        <v>194</v>
      </c>
      <c r="G56" s="64" t="s">
        <v>196</v>
      </c>
      <c r="H56" s="64" t="s">
        <v>205</v>
      </c>
      <c r="I56" s="65">
        <v>17821440</v>
      </c>
      <c r="J56" s="52" t="s">
        <v>79</v>
      </c>
      <c r="K56" s="64" t="s">
        <v>176</v>
      </c>
      <c r="L56" s="64" t="s">
        <v>81</v>
      </c>
      <c r="M56" s="64" t="s">
        <v>103</v>
      </c>
    </row>
    <row r="57" spans="1:13" s="66" customFormat="1" ht="30" customHeight="1" x14ac:dyDescent="0.25">
      <c r="A57" s="60">
        <v>56</v>
      </c>
      <c r="B57" s="61" t="s">
        <v>93</v>
      </c>
      <c r="C57" s="62">
        <v>44196</v>
      </c>
      <c r="D57" s="53">
        <v>93408000</v>
      </c>
      <c r="E57" s="63">
        <v>9</v>
      </c>
      <c r="F57" s="63" t="s">
        <v>194</v>
      </c>
      <c r="G57" s="64" t="s">
        <v>197</v>
      </c>
      <c r="H57" s="64" t="s">
        <v>201</v>
      </c>
      <c r="I57" s="65">
        <v>13594560</v>
      </c>
      <c r="J57" s="52" t="s">
        <v>79</v>
      </c>
      <c r="K57" s="64" t="s">
        <v>176</v>
      </c>
      <c r="L57" s="64" t="s">
        <v>81</v>
      </c>
      <c r="M57" s="64" t="s">
        <v>103</v>
      </c>
    </row>
    <row r="58" spans="1:13" s="66" customFormat="1" ht="30" customHeight="1" x14ac:dyDescent="0.25">
      <c r="A58" s="60">
        <v>57</v>
      </c>
      <c r="B58" s="61" t="s">
        <v>93</v>
      </c>
      <c r="C58" s="62">
        <v>44196</v>
      </c>
      <c r="D58" s="53">
        <v>93408000</v>
      </c>
      <c r="E58" s="63">
        <v>9</v>
      </c>
      <c r="F58" s="63" t="s">
        <v>194</v>
      </c>
      <c r="G58" s="9" t="s">
        <v>174</v>
      </c>
      <c r="H58" s="64" t="s">
        <v>201</v>
      </c>
      <c r="I58" s="65">
        <v>1233792</v>
      </c>
      <c r="J58" s="52" t="s">
        <v>79</v>
      </c>
      <c r="K58" s="64" t="s">
        <v>176</v>
      </c>
      <c r="L58" s="64" t="s">
        <v>81</v>
      </c>
      <c r="M58" s="64" t="s">
        <v>103</v>
      </c>
    </row>
    <row r="59" spans="1:13" s="66" customFormat="1" ht="30" customHeight="1" x14ac:dyDescent="0.25">
      <c r="A59" s="60">
        <v>58</v>
      </c>
      <c r="B59" s="61" t="s">
        <v>93</v>
      </c>
      <c r="C59" s="62">
        <v>44196</v>
      </c>
      <c r="D59" s="53">
        <v>93408000</v>
      </c>
      <c r="E59" s="63">
        <v>9</v>
      </c>
      <c r="F59" s="63" t="s">
        <v>194</v>
      </c>
      <c r="G59" s="64" t="s">
        <v>175</v>
      </c>
      <c r="H59" s="64" t="s">
        <v>201</v>
      </c>
      <c r="I59" s="65">
        <v>4455360</v>
      </c>
      <c r="J59" s="52" t="s">
        <v>79</v>
      </c>
      <c r="K59" s="64" t="s">
        <v>176</v>
      </c>
      <c r="L59" s="64" t="s">
        <v>81</v>
      </c>
      <c r="M59" s="64" t="s">
        <v>103</v>
      </c>
    </row>
    <row r="60" spans="1:13" s="66" customFormat="1" ht="30" customHeight="1" x14ac:dyDescent="0.25">
      <c r="A60" s="60">
        <v>59</v>
      </c>
      <c r="B60" s="61" t="s">
        <v>93</v>
      </c>
      <c r="C60" s="62">
        <v>44196</v>
      </c>
      <c r="D60" s="53">
        <v>93408000</v>
      </c>
      <c r="E60" s="63">
        <v>9</v>
      </c>
      <c r="F60" s="63" t="s">
        <v>194</v>
      </c>
      <c r="G60" s="64" t="s">
        <v>198</v>
      </c>
      <c r="H60" s="64" t="s">
        <v>201</v>
      </c>
      <c r="I60" s="65">
        <v>1028160</v>
      </c>
      <c r="J60" s="52" t="s">
        <v>79</v>
      </c>
      <c r="K60" s="64" t="s">
        <v>176</v>
      </c>
      <c r="L60" s="64" t="s">
        <v>81</v>
      </c>
      <c r="M60" s="64" t="s">
        <v>103</v>
      </c>
    </row>
    <row r="61" spans="1:13" s="66" customFormat="1" ht="30" customHeight="1" x14ac:dyDescent="0.25">
      <c r="A61" s="60">
        <v>60</v>
      </c>
      <c r="B61" s="61" t="s">
        <v>93</v>
      </c>
      <c r="C61" s="62">
        <v>44196</v>
      </c>
      <c r="D61" s="53">
        <v>93408000</v>
      </c>
      <c r="E61" s="63">
        <v>9</v>
      </c>
      <c r="F61" s="63" t="s">
        <v>194</v>
      </c>
      <c r="G61" s="64" t="s">
        <v>199</v>
      </c>
      <c r="H61" s="64" t="s">
        <v>201</v>
      </c>
      <c r="I61" s="65">
        <v>1233792</v>
      </c>
      <c r="J61" s="52" t="s">
        <v>79</v>
      </c>
      <c r="K61" s="64" t="s">
        <v>176</v>
      </c>
      <c r="L61" s="64" t="s">
        <v>81</v>
      </c>
      <c r="M61" s="64" t="s">
        <v>103</v>
      </c>
    </row>
    <row r="62" spans="1:13" s="66" customFormat="1" ht="30" customHeight="1" x14ac:dyDescent="0.25">
      <c r="A62" s="60">
        <v>61</v>
      </c>
      <c r="B62" s="61" t="s">
        <v>93</v>
      </c>
      <c r="C62" s="62">
        <v>44196</v>
      </c>
      <c r="D62" s="53">
        <v>93408000</v>
      </c>
      <c r="E62" s="63">
        <v>9</v>
      </c>
      <c r="F62" s="63" t="s">
        <v>194</v>
      </c>
      <c r="G62" s="64" t="s">
        <v>200</v>
      </c>
      <c r="H62" s="64" t="s">
        <v>201</v>
      </c>
      <c r="I62" s="65">
        <v>1028160</v>
      </c>
      <c r="J62" s="52" t="s">
        <v>79</v>
      </c>
      <c r="K62" s="64" t="s">
        <v>176</v>
      </c>
      <c r="L62" s="64" t="s">
        <v>81</v>
      </c>
      <c r="M62" s="64" t="s">
        <v>103</v>
      </c>
    </row>
    <row r="63" spans="1:13" s="66" customFormat="1" ht="30" customHeight="1" x14ac:dyDescent="0.25">
      <c r="A63" s="60">
        <v>62</v>
      </c>
      <c r="B63" s="61" t="s">
        <v>93</v>
      </c>
      <c r="C63" s="62">
        <v>44196</v>
      </c>
      <c r="D63" s="53">
        <v>76162764</v>
      </c>
      <c r="E63" s="63">
        <v>3</v>
      </c>
      <c r="F63" s="63" t="s">
        <v>195</v>
      </c>
      <c r="G63" s="64" t="s">
        <v>206</v>
      </c>
      <c r="H63" s="64" t="s">
        <v>105</v>
      </c>
      <c r="I63" s="65">
        <v>23099090</v>
      </c>
      <c r="J63" s="52" t="s">
        <v>79</v>
      </c>
      <c r="K63" s="64" t="s">
        <v>97</v>
      </c>
      <c r="L63" s="64" t="s">
        <v>81</v>
      </c>
      <c r="M63" s="64" t="s">
        <v>103</v>
      </c>
    </row>
    <row r="64" spans="1:13" x14ac:dyDescent="0.25">
      <c r="A64" s="57"/>
      <c r="I64" s="3"/>
    </row>
    <row r="65" spans="1:10" x14ac:dyDescent="0.25">
      <c r="A65" s="57"/>
    </row>
    <row r="66" spans="1:10" ht="33" customHeight="1" x14ac:dyDescent="0.25">
      <c r="A66" s="58" t="s">
        <v>78</v>
      </c>
      <c r="B66" s="74" t="s">
        <v>186</v>
      </c>
      <c r="C66" s="75"/>
      <c r="D66" s="75"/>
      <c r="E66" s="75"/>
      <c r="F66" s="76"/>
      <c r="J66" s="50"/>
    </row>
    <row r="69" spans="1:10" x14ac:dyDescent="0.25">
      <c r="G69" s="56"/>
    </row>
    <row r="70" spans="1:10" x14ac:dyDescent="0.25">
      <c r="B70" s="49"/>
    </row>
    <row r="71" spans="1:10" x14ac:dyDescent="0.25">
      <c r="B71" s="49"/>
    </row>
    <row r="72" spans="1:10" x14ac:dyDescent="0.25">
      <c r="B72" s="51"/>
      <c r="D72" s="51"/>
    </row>
    <row r="73" spans="1:10" x14ac:dyDescent="0.25">
      <c r="B73" s="51"/>
      <c r="D73" s="51"/>
    </row>
    <row r="74" spans="1:10" x14ac:dyDescent="0.25">
      <c r="B74" s="51"/>
      <c r="D74" s="51"/>
    </row>
    <row r="75" spans="1:10" x14ac:dyDescent="0.25">
      <c r="B75" s="51"/>
      <c r="D75" s="51"/>
    </row>
    <row r="76" spans="1:10" x14ac:dyDescent="0.25">
      <c r="B76" s="51"/>
      <c r="D76" s="51"/>
    </row>
    <row r="77" spans="1:10" x14ac:dyDescent="0.25">
      <c r="B77" s="51"/>
      <c r="D77" s="51"/>
    </row>
    <row r="78" spans="1:10" x14ac:dyDescent="0.25">
      <c r="B78" s="51"/>
      <c r="D78" s="51"/>
    </row>
    <row r="79" spans="1:10" x14ac:dyDescent="0.25">
      <c r="B79" s="51"/>
      <c r="D79" s="51"/>
    </row>
    <row r="80" spans="1:10" x14ac:dyDescent="0.25">
      <c r="B80" s="51"/>
      <c r="D80" s="51"/>
    </row>
    <row r="81" spans="2:4" x14ac:dyDescent="0.25">
      <c r="B81" s="51"/>
      <c r="D81" s="51"/>
    </row>
    <row r="82" spans="2:4" x14ac:dyDescent="0.25">
      <c r="B82" s="51"/>
      <c r="D82" s="51"/>
    </row>
    <row r="83" spans="2:4" x14ac:dyDescent="0.25">
      <c r="B83" s="51"/>
      <c r="D83" s="51"/>
    </row>
    <row r="84" spans="2:4" x14ac:dyDescent="0.25">
      <c r="B84" s="51"/>
      <c r="D84" s="51"/>
    </row>
    <row r="85" spans="2:4" x14ac:dyDescent="0.25">
      <c r="B85" s="51"/>
      <c r="D85" s="51"/>
    </row>
    <row r="86" spans="2:4" x14ac:dyDescent="0.25">
      <c r="B86" s="51"/>
      <c r="D86" s="51"/>
    </row>
    <row r="87" spans="2:4" x14ac:dyDescent="0.25">
      <c r="B87" s="51"/>
      <c r="D87" s="51"/>
    </row>
    <row r="88" spans="2:4" x14ac:dyDescent="0.25">
      <c r="B88" s="51"/>
      <c r="D88" s="51"/>
    </row>
    <row r="89" spans="2:4" x14ac:dyDescent="0.25">
      <c r="B89" s="51"/>
      <c r="D89" s="51"/>
    </row>
    <row r="90" spans="2:4" x14ac:dyDescent="0.25">
      <c r="B90" s="51"/>
      <c r="D90" s="51"/>
    </row>
    <row r="91" spans="2:4" x14ac:dyDescent="0.25">
      <c r="B91" s="51"/>
      <c r="D91" s="51"/>
    </row>
    <row r="92" spans="2:4" x14ac:dyDescent="0.25">
      <c r="B92" s="51"/>
      <c r="D92" s="51"/>
    </row>
    <row r="93" spans="2:4" x14ac:dyDescent="0.25">
      <c r="B93" s="51"/>
      <c r="D93" s="51"/>
    </row>
    <row r="94" spans="2:4" x14ac:dyDescent="0.25">
      <c r="B94" s="51"/>
      <c r="D94" s="51"/>
    </row>
    <row r="95" spans="2:4" x14ac:dyDescent="0.25">
      <c r="B95" s="51"/>
      <c r="D95" s="51"/>
    </row>
    <row r="96" spans="2:4" x14ac:dyDescent="0.25">
      <c r="B96" s="51"/>
      <c r="D96" s="51"/>
    </row>
    <row r="97" spans="2:4" x14ac:dyDescent="0.25">
      <c r="B97" s="51"/>
      <c r="D97" s="51"/>
    </row>
    <row r="98" spans="2:4" x14ac:dyDescent="0.25">
      <c r="B98" s="51"/>
      <c r="D98" s="51"/>
    </row>
    <row r="99" spans="2:4" x14ac:dyDescent="0.25">
      <c r="B99" s="51"/>
      <c r="D99" s="51"/>
    </row>
    <row r="100" spans="2:4" x14ac:dyDescent="0.25">
      <c r="B100" s="51"/>
      <c r="D100" s="51"/>
    </row>
    <row r="101" spans="2:4" x14ac:dyDescent="0.25">
      <c r="B101" s="51"/>
      <c r="D101" s="51"/>
    </row>
    <row r="102" spans="2:4" x14ac:dyDescent="0.25">
      <c r="B102" s="51"/>
      <c r="D102" s="51"/>
    </row>
    <row r="103" spans="2:4" x14ac:dyDescent="0.25">
      <c r="B103" s="51"/>
      <c r="D103" s="51"/>
    </row>
    <row r="104" spans="2:4" x14ac:dyDescent="0.25">
      <c r="B104" s="51"/>
      <c r="D104" s="51"/>
    </row>
    <row r="105" spans="2:4" x14ac:dyDescent="0.25">
      <c r="B105" s="51"/>
      <c r="D105" s="51"/>
    </row>
    <row r="106" spans="2:4" x14ac:dyDescent="0.25">
      <c r="B106" s="51"/>
      <c r="D106" s="51"/>
    </row>
    <row r="107" spans="2:4" x14ac:dyDescent="0.25">
      <c r="B107" s="51"/>
      <c r="D107" s="51"/>
    </row>
    <row r="108" spans="2:4" x14ac:dyDescent="0.25">
      <c r="B108" s="51"/>
      <c r="D108" s="51"/>
    </row>
    <row r="109" spans="2:4" x14ac:dyDescent="0.25">
      <c r="B109" s="51"/>
      <c r="D109" s="51"/>
    </row>
    <row r="110" spans="2:4" x14ac:dyDescent="0.25">
      <c r="B110" s="51"/>
      <c r="D110" s="51"/>
    </row>
    <row r="111" spans="2:4" x14ac:dyDescent="0.25">
      <c r="B111" s="51"/>
      <c r="D111" s="51"/>
    </row>
    <row r="112" spans="2:4" x14ac:dyDescent="0.25">
      <c r="B112" s="51"/>
      <c r="D112" s="51"/>
    </row>
    <row r="113" spans="2:4" x14ac:dyDescent="0.25">
      <c r="B113" s="51"/>
      <c r="D113" s="51"/>
    </row>
    <row r="114" spans="2:4" x14ac:dyDescent="0.25">
      <c r="B114" s="51"/>
      <c r="D114" s="51"/>
    </row>
    <row r="115" spans="2:4" x14ac:dyDescent="0.25">
      <c r="B115" s="51"/>
      <c r="D115" s="51"/>
    </row>
    <row r="116" spans="2:4" x14ac:dyDescent="0.25">
      <c r="B116" s="51"/>
      <c r="D116" s="51"/>
    </row>
    <row r="117" spans="2:4" x14ac:dyDescent="0.25">
      <c r="B117" s="51"/>
      <c r="D117" s="51"/>
    </row>
    <row r="118" spans="2:4" x14ac:dyDescent="0.25">
      <c r="B118" s="51"/>
      <c r="D118" s="51"/>
    </row>
    <row r="119" spans="2:4" x14ac:dyDescent="0.25">
      <c r="B119" s="51"/>
      <c r="D119" s="51"/>
    </row>
    <row r="120" spans="2:4" x14ac:dyDescent="0.25">
      <c r="B120" s="51"/>
      <c r="D120" s="51"/>
    </row>
    <row r="121" spans="2:4" x14ac:dyDescent="0.25">
      <c r="B121" s="51"/>
      <c r="D121" s="51"/>
    </row>
    <row r="122" spans="2:4" x14ac:dyDescent="0.25">
      <c r="B122" s="51"/>
      <c r="D122" s="51"/>
    </row>
    <row r="123" spans="2:4" x14ac:dyDescent="0.25">
      <c r="B123" s="51"/>
      <c r="D123" s="51"/>
    </row>
    <row r="124" spans="2:4" x14ac:dyDescent="0.25">
      <c r="B124" s="51"/>
      <c r="D124" s="51"/>
    </row>
    <row r="125" spans="2:4" x14ac:dyDescent="0.25">
      <c r="B125" s="51"/>
      <c r="D125" s="51"/>
    </row>
    <row r="126" spans="2:4" x14ac:dyDescent="0.25">
      <c r="B126" s="51"/>
      <c r="D126" s="51"/>
    </row>
    <row r="127" spans="2:4" x14ac:dyDescent="0.25">
      <c r="B127" s="51"/>
      <c r="D127" s="51"/>
    </row>
    <row r="128" spans="2:4" x14ac:dyDescent="0.25">
      <c r="B128" s="51"/>
      <c r="D128" s="51"/>
    </row>
    <row r="129" spans="2:4" x14ac:dyDescent="0.25">
      <c r="B129" s="51"/>
      <c r="D129" s="51"/>
    </row>
    <row r="130" spans="2:4" x14ac:dyDescent="0.25">
      <c r="B130" s="51"/>
      <c r="D130" s="51"/>
    </row>
    <row r="131" spans="2:4" x14ac:dyDescent="0.25">
      <c r="B131" s="51"/>
      <c r="D131" s="51"/>
    </row>
  </sheetData>
  <mergeCells count="1">
    <mergeCell ref="B66:F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zoomScale="85" zoomScaleNormal="85" workbookViewId="0">
      <selection activeCell="G25" sqref="G25"/>
    </sheetView>
  </sheetViews>
  <sheetFormatPr baseColWidth="10" defaultRowHeight="15" x14ac:dyDescent="0.25"/>
  <cols>
    <col min="1" max="1" width="4.28515625" customWidth="1"/>
    <col min="2" max="2" width="49.42578125" bestFit="1" customWidth="1"/>
    <col min="3" max="3" width="12.42578125" customWidth="1"/>
    <col min="4" max="4" width="12.140625" customWidth="1"/>
    <col min="5" max="5" width="11.7109375" customWidth="1"/>
    <col min="6" max="6" width="11.85546875" customWidth="1"/>
    <col min="7" max="7" width="16" customWidth="1"/>
    <col min="9" max="9" width="13.140625" customWidth="1"/>
  </cols>
  <sheetData>
    <row r="2" spans="2:10" ht="15.75" thickBot="1" x14ac:dyDescent="0.3"/>
    <row r="3" spans="2:10" ht="15.75" thickBot="1" x14ac:dyDescent="0.3">
      <c r="C3" s="77" t="s">
        <v>65</v>
      </c>
      <c r="D3" s="78"/>
      <c r="E3" s="78"/>
      <c r="F3" s="78"/>
      <c r="G3" s="79"/>
    </row>
    <row r="4" spans="2:10" ht="24" customHeight="1" thickBot="1" x14ac:dyDescent="0.3">
      <c r="B4" s="32" t="s">
        <v>6</v>
      </c>
      <c r="C4" s="33" t="s">
        <v>66</v>
      </c>
      <c r="D4" s="33" t="s">
        <v>67</v>
      </c>
      <c r="E4" s="33" t="s">
        <v>68</v>
      </c>
      <c r="F4" s="33" t="s">
        <v>69</v>
      </c>
      <c r="G4" s="33" t="s">
        <v>71</v>
      </c>
    </row>
    <row r="5" spans="2:10" x14ac:dyDescent="0.25">
      <c r="B5" s="5" t="s">
        <v>48</v>
      </c>
      <c r="C5" s="6">
        <v>370316</v>
      </c>
      <c r="D5" s="6">
        <v>370316</v>
      </c>
      <c r="E5" s="6">
        <v>0</v>
      </c>
      <c r="F5" s="6">
        <v>0</v>
      </c>
      <c r="G5" s="6">
        <f>SUM(C5:F5)</f>
        <v>740632</v>
      </c>
    </row>
    <row r="6" spans="2:10" x14ac:dyDescent="0.25">
      <c r="B6" s="7" t="s">
        <v>49</v>
      </c>
      <c r="C6" s="8">
        <v>0</v>
      </c>
      <c r="D6" s="8">
        <v>921844</v>
      </c>
      <c r="E6" s="8">
        <v>822273</v>
      </c>
      <c r="F6" s="8">
        <v>446132</v>
      </c>
      <c r="G6" s="6">
        <f t="shared" ref="G6:G24" si="0">SUM(C6:F6)</f>
        <v>2190249</v>
      </c>
      <c r="I6" s="3"/>
      <c r="J6" s="4"/>
    </row>
    <row r="7" spans="2:10" x14ac:dyDescent="0.25">
      <c r="B7" s="7" t="s">
        <v>50</v>
      </c>
      <c r="C7" s="8">
        <v>0</v>
      </c>
      <c r="D7" s="8">
        <v>387296</v>
      </c>
      <c r="E7" s="8">
        <v>441613</v>
      </c>
      <c r="F7" s="8">
        <v>410634</v>
      </c>
      <c r="G7" s="6">
        <f t="shared" si="0"/>
        <v>1239543</v>
      </c>
      <c r="I7" s="3"/>
      <c r="J7" s="4"/>
    </row>
    <row r="8" spans="2:10" x14ac:dyDescent="0.25">
      <c r="B8" s="7" t="s">
        <v>7</v>
      </c>
      <c r="C8" s="8">
        <v>235447</v>
      </c>
      <c r="D8" s="8">
        <v>386484</v>
      </c>
      <c r="E8" s="8">
        <v>128828</v>
      </c>
      <c r="F8" s="8">
        <v>0</v>
      </c>
      <c r="G8" s="6">
        <f t="shared" si="0"/>
        <v>750759</v>
      </c>
      <c r="H8" s="51"/>
      <c r="I8" s="3"/>
      <c r="J8" s="4"/>
    </row>
    <row r="9" spans="2:10" x14ac:dyDescent="0.25">
      <c r="B9" s="7" t="s">
        <v>51</v>
      </c>
      <c r="C9" s="8">
        <v>0</v>
      </c>
      <c r="D9" s="8">
        <v>0</v>
      </c>
      <c r="E9" s="8">
        <v>0</v>
      </c>
      <c r="F9" s="8">
        <v>88899</v>
      </c>
      <c r="G9" s="6">
        <f t="shared" si="0"/>
        <v>88899</v>
      </c>
      <c r="H9" s="51"/>
      <c r="I9" s="3"/>
      <c r="J9" s="4"/>
    </row>
    <row r="10" spans="2:10" x14ac:dyDescent="0.25">
      <c r="B10" s="7" t="s">
        <v>52</v>
      </c>
      <c r="C10" s="8">
        <v>130748</v>
      </c>
      <c r="D10" s="8">
        <v>603701</v>
      </c>
      <c r="E10" s="8">
        <v>0</v>
      </c>
      <c r="F10" s="8">
        <v>0</v>
      </c>
      <c r="G10" s="6">
        <f t="shared" si="0"/>
        <v>734449</v>
      </c>
      <c r="H10" s="51"/>
      <c r="I10" s="3"/>
      <c r="J10" s="4"/>
    </row>
    <row r="11" spans="2:10" x14ac:dyDescent="0.25">
      <c r="B11" s="7" t="s">
        <v>53</v>
      </c>
      <c r="C11" s="8">
        <v>0</v>
      </c>
      <c r="D11" s="8">
        <v>0</v>
      </c>
      <c r="E11" s="8">
        <v>0</v>
      </c>
      <c r="F11" s="8">
        <v>2205607</v>
      </c>
      <c r="G11" s="6">
        <f t="shared" si="0"/>
        <v>2205607</v>
      </c>
      <c r="H11" s="51"/>
      <c r="I11" s="3"/>
      <c r="J11" s="4"/>
    </row>
    <row r="12" spans="2:10" x14ac:dyDescent="0.25">
      <c r="B12" s="7" t="s">
        <v>8</v>
      </c>
      <c r="C12" s="8">
        <v>630303</v>
      </c>
      <c r="D12" s="8">
        <v>0</v>
      </c>
      <c r="E12" s="8">
        <v>1462271</v>
      </c>
      <c r="F12" s="8">
        <v>0</v>
      </c>
      <c r="G12" s="6">
        <f t="shared" si="0"/>
        <v>2092574</v>
      </c>
      <c r="H12" s="51"/>
      <c r="I12" s="3"/>
      <c r="J12" s="4"/>
    </row>
    <row r="13" spans="2:10" x14ac:dyDescent="0.25">
      <c r="B13" s="7" t="s">
        <v>11</v>
      </c>
      <c r="C13" s="8">
        <v>190546</v>
      </c>
      <c r="D13" s="8">
        <v>167505</v>
      </c>
      <c r="E13" s="8">
        <v>206916</v>
      </c>
      <c r="F13" s="8">
        <v>399439</v>
      </c>
      <c r="G13" s="6">
        <f t="shared" si="0"/>
        <v>964406</v>
      </c>
      <c r="H13" s="51"/>
      <c r="I13" s="3"/>
      <c r="J13" s="4"/>
    </row>
    <row r="14" spans="2:10" x14ac:dyDescent="0.25">
      <c r="B14" s="7" t="s">
        <v>54</v>
      </c>
      <c r="C14" s="8">
        <v>879896</v>
      </c>
      <c r="D14" s="8">
        <v>0</v>
      </c>
      <c r="E14" s="8">
        <v>153304</v>
      </c>
      <c r="F14" s="8">
        <v>715998</v>
      </c>
      <c r="G14" s="6">
        <f t="shared" si="0"/>
        <v>1749198</v>
      </c>
      <c r="H14" s="51"/>
      <c r="I14" s="3"/>
      <c r="J14" s="4"/>
    </row>
    <row r="15" spans="2:10" x14ac:dyDescent="0.25">
      <c r="B15" s="7" t="s">
        <v>55</v>
      </c>
      <c r="C15" s="8">
        <v>0</v>
      </c>
      <c r="D15" s="8">
        <v>0</v>
      </c>
      <c r="E15" s="8">
        <v>0</v>
      </c>
      <c r="F15" s="8">
        <v>3124489</v>
      </c>
      <c r="G15" s="6">
        <f t="shared" si="0"/>
        <v>3124489</v>
      </c>
      <c r="I15" s="3"/>
      <c r="J15" s="4"/>
    </row>
    <row r="16" spans="2:10" x14ac:dyDescent="0.25">
      <c r="B16" s="7" t="s">
        <v>56</v>
      </c>
      <c r="C16" s="8">
        <v>317057</v>
      </c>
      <c r="D16" s="8">
        <v>39753</v>
      </c>
      <c r="E16" s="8">
        <v>0</v>
      </c>
      <c r="F16" s="8">
        <v>451669</v>
      </c>
      <c r="G16" s="6">
        <f t="shared" si="0"/>
        <v>808479</v>
      </c>
      <c r="I16" s="3"/>
      <c r="J16" s="4"/>
    </row>
    <row r="17" spans="2:10" x14ac:dyDescent="0.25">
      <c r="B17" s="7" t="s">
        <v>57</v>
      </c>
      <c r="C17" s="8">
        <v>0</v>
      </c>
      <c r="D17" s="8">
        <v>533166</v>
      </c>
      <c r="E17" s="8">
        <v>774412</v>
      </c>
      <c r="F17" s="8">
        <v>0</v>
      </c>
      <c r="G17" s="6">
        <f t="shared" si="0"/>
        <v>1307578</v>
      </c>
      <c r="J17" s="4"/>
    </row>
    <row r="18" spans="2:10" x14ac:dyDescent="0.25">
      <c r="B18" s="7" t="s">
        <v>58</v>
      </c>
      <c r="C18" s="8">
        <v>19992</v>
      </c>
      <c r="D18" s="8">
        <v>19992</v>
      </c>
      <c r="E18" s="8">
        <v>0</v>
      </c>
      <c r="F18" s="8">
        <v>525444</v>
      </c>
      <c r="G18" s="6">
        <f t="shared" si="0"/>
        <v>565428</v>
      </c>
      <c r="I18" s="3"/>
      <c r="J18" s="4"/>
    </row>
    <row r="19" spans="2:10" x14ac:dyDescent="0.25">
      <c r="B19" s="7" t="s">
        <v>59</v>
      </c>
      <c r="C19" s="8">
        <v>0</v>
      </c>
      <c r="D19" s="8">
        <v>36890</v>
      </c>
      <c r="E19" s="8">
        <v>27500</v>
      </c>
      <c r="F19" s="8">
        <v>0</v>
      </c>
      <c r="G19" s="6">
        <f t="shared" si="0"/>
        <v>64390</v>
      </c>
      <c r="J19" s="4"/>
    </row>
    <row r="20" spans="2:10" x14ac:dyDescent="0.25">
      <c r="B20" s="7" t="s">
        <v>60</v>
      </c>
      <c r="C20" s="8">
        <v>432598</v>
      </c>
      <c r="D20" s="8">
        <v>603702</v>
      </c>
      <c r="E20" s="8">
        <v>1207402</v>
      </c>
      <c r="F20" s="8">
        <v>3039237</v>
      </c>
      <c r="G20" s="6">
        <f t="shared" si="0"/>
        <v>5282939</v>
      </c>
      <c r="I20" s="3"/>
      <c r="J20" s="4"/>
    </row>
    <row r="21" spans="2:10" x14ac:dyDescent="0.25">
      <c r="B21" s="7" t="s">
        <v>61</v>
      </c>
      <c r="C21" s="8">
        <v>1076655</v>
      </c>
      <c r="D21" s="8">
        <v>522991</v>
      </c>
      <c r="E21" s="8">
        <v>684410</v>
      </c>
      <c r="F21" s="8">
        <v>684411</v>
      </c>
      <c r="G21" s="6">
        <f t="shared" si="0"/>
        <v>2968467</v>
      </c>
      <c r="I21" s="3"/>
      <c r="J21" s="4"/>
    </row>
    <row r="22" spans="2:10" x14ac:dyDescent="0.25">
      <c r="B22" s="7" t="s">
        <v>62</v>
      </c>
      <c r="C22" s="8">
        <v>995944</v>
      </c>
      <c r="D22" s="8">
        <v>502909</v>
      </c>
      <c r="E22" s="8">
        <v>1860569</v>
      </c>
      <c r="F22" s="8">
        <v>414924</v>
      </c>
      <c r="G22" s="6">
        <f t="shared" si="0"/>
        <v>3774346</v>
      </c>
      <c r="I22" s="3"/>
      <c r="J22" s="4"/>
    </row>
    <row r="23" spans="2:10" x14ac:dyDescent="0.25">
      <c r="B23" s="7" t="s">
        <v>63</v>
      </c>
      <c r="C23" s="8">
        <v>905553</v>
      </c>
      <c r="D23" s="8">
        <v>846726</v>
      </c>
      <c r="E23" s="8">
        <f>1388188+104262</f>
        <v>1492450</v>
      </c>
      <c r="F23" s="8">
        <v>342206</v>
      </c>
      <c r="G23" s="6">
        <f t="shared" si="0"/>
        <v>3586935</v>
      </c>
      <c r="I23" s="3"/>
      <c r="J23" s="4"/>
    </row>
    <row r="24" spans="2:10" ht="15.75" thickBot="1" x14ac:dyDescent="0.3">
      <c r="B24" s="7" t="s">
        <v>64</v>
      </c>
      <c r="C24" s="8">
        <v>8007372</v>
      </c>
      <c r="D24" s="8">
        <v>3903091</v>
      </c>
      <c r="E24" s="8">
        <v>47768355</v>
      </c>
      <c r="F24" s="8">
        <v>83858210</v>
      </c>
      <c r="G24" s="6">
        <f t="shared" si="0"/>
        <v>143537028</v>
      </c>
    </row>
    <row r="25" spans="2:10" ht="15.75" thickBot="1" x14ac:dyDescent="0.3">
      <c r="B25" s="32" t="s">
        <v>70</v>
      </c>
      <c r="C25" s="34">
        <f>SUM(C5:C24)</f>
        <v>14192427</v>
      </c>
      <c r="D25" s="34">
        <f t="shared" ref="D25:F25" si="1">SUM(D5:D24)</f>
        <v>9846366</v>
      </c>
      <c r="E25" s="34">
        <f t="shared" si="1"/>
        <v>57030303</v>
      </c>
      <c r="F25" s="34">
        <f t="shared" si="1"/>
        <v>96707299</v>
      </c>
      <c r="G25" s="34">
        <f>SUM(G5:G24)</f>
        <v>177776395</v>
      </c>
    </row>
    <row r="26" spans="2:10" x14ac:dyDescent="0.25">
      <c r="G26" s="48"/>
    </row>
    <row r="27" spans="2:10" x14ac:dyDescent="0.25">
      <c r="C27" s="3"/>
      <c r="D27" s="3"/>
      <c r="E27" s="3"/>
      <c r="G27" s="3"/>
    </row>
    <row r="28" spans="2:10" x14ac:dyDescent="0.25">
      <c r="E28" s="3"/>
      <c r="G28" s="3"/>
    </row>
  </sheetData>
  <mergeCells count="1">
    <mergeCell ref="C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1"/>
  <sheetViews>
    <sheetView zoomScale="70" zoomScaleNormal="70" workbookViewId="0">
      <selection activeCell="M22" sqref="M22"/>
    </sheetView>
  </sheetViews>
  <sheetFormatPr baseColWidth="10" defaultRowHeight="15" x14ac:dyDescent="0.25"/>
  <cols>
    <col min="1" max="1" width="5.7109375" bestFit="1" customWidth="1"/>
    <col min="2" max="2" width="5" bestFit="1" customWidth="1"/>
    <col min="3" max="3" width="5.42578125" bestFit="1" customWidth="1"/>
    <col min="4" max="4" width="7.140625" hidden="1" customWidth="1"/>
    <col min="5" max="5" width="34.42578125" bestFit="1" customWidth="1"/>
    <col min="7" max="7" width="12.7109375" customWidth="1"/>
    <col min="9" max="12" width="11.42578125" customWidth="1"/>
    <col min="13" max="13" width="13.42578125" customWidth="1"/>
    <col min="14" max="14" width="15.7109375" customWidth="1"/>
    <col min="15" max="16" width="11.42578125" customWidth="1"/>
    <col min="17" max="17" width="14.42578125" bestFit="1" customWidth="1"/>
    <col min="18" max="18" width="17.28515625" customWidth="1"/>
    <col min="19" max="19" width="14.85546875" customWidth="1"/>
    <col min="21" max="21" width="14.7109375" customWidth="1"/>
    <col min="23" max="23" width="12.28515625" bestFit="1" customWidth="1"/>
  </cols>
  <sheetData>
    <row r="3" spans="1:26" x14ac:dyDescent="0.25">
      <c r="S3" s="4"/>
    </row>
    <row r="5" spans="1:26" s="14" customFormat="1" ht="14.25" customHeight="1" x14ac:dyDescent="0.2">
      <c r="A5" s="82" t="s">
        <v>17</v>
      </c>
      <c r="B5" s="82" t="s">
        <v>18</v>
      </c>
      <c r="C5" s="82" t="s">
        <v>19</v>
      </c>
      <c r="D5" s="37"/>
      <c r="E5" s="82" t="s">
        <v>20</v>
      </c>
      <c r="F5" s="80" t="s">
        <v>21</v>
      </c>
      <c r="G5" s="80" t="s">
        <v>22</v>
      </c>
      <c r="H5" s="80" t="s">
        <v>23</v>
      </c>
      <c r="I5" s="80" t="s">
        <v>24</v>
      </c>
      <c r="J5" s="80" t="s">
        <v>25</v>
      </c>
      <c r="K5" s="80" t="s">
        <v>26</v>
      </c>
      <c r="L5" s="80" t="s">
        <v>27</v>
      </c>
      <c r="M5" s="80" t="s">
        <v>28</v>
      </c>
      <c r="N5" s="80" t="s">
        <v>29</v>
      </c>
      <c r="O5" s="80" t="s">
        <v>30</v>
      </c>
      <c r="P5" s="80" t="s">
        <v>31</v>
      </c>
      <c r="Q5" s="80" t="s">
        <v>32</v>
      </c>
      <c r="R5" s="89" t="s">
        <v>33</v>
      </c>
      <c r="S5" s="84" t="s">
        <v>34</v>
      </c>
      <c r="T5" s="86" t="s">
        <v>35</v>
      </c>
      <c r="U5" s="88" t="s">
        <v>36</v>
      </c>
      <c r="V5" s="13"/>
      <c r="W5" s="13"/>
      <c r="Y5" s="15"/>
    </row>
    <row r="6" spans="1:26" s="14" customFormat="1" ht="14.25" x14ac:dyDescent="0.2">
      <c r="A6" s="83"/>
      <c r="B6" s="83"/>
      <c r="C6" s="83"/>
      <c r="D6" s="38"/>
      <c r="E6" s="83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0"/>
      <c r="S6" s="85"/>
      <c r="T6" s="87"/>
      <c r="U6" s="88"/>
      <c r="V6" s="13"/>
      <c r="W6" s="13"/>
      <c r="Y6" s="15"/>
    </row>
    <row r="7" spans="1:26" s="14" customFormat="1" ht="14.25" x14ac:dyDescent="0.2">
      <c r="A7" s="39">
        <v>22</v>
      </c>
      <c r="B7" s="40" t="s">
        <v>37</v>
      </c>
      <c r="C7" s="40" t="s">
        <v>38</v>
      </c>
      <c r="D7" s="41"/>
      <c r="E7" s="42" t="s">
        <v>15</v>
      </c>
      <c r="F7" s="43">
        <f>SUM(F8:F11)</f>
        <v>8579608</v>
      </c>
      <c r="G7" s="43">
        <f>SUM(G8:G11)</f>
        <v>2403250</v>
      </c>
      <c r="H7" s="43">
        <f>SUM(H8:H11)</f>
        <v>3209569</v>
      </c>
      <c r="I7" s="43">
        <f>SUM(I8:I11)</f>
        <v>1958267</v>
      </c>
      <c r="J7" s="43">
        <f t="shared" ref="J7:Q7" si="0">SUM(J8:J11)</f>
        <v>5868592</v>
      </c>
      <c r="K7" s="43">
        <f t="shared" si="0"/>
        <v>2019507</v>
      </c>
      <c r="L7" s="43">
        <f t="shared" si="0"/>
        <v>2456450</v>
      </c>
      <c r="M7" s="43">
        <f t="shared" si="0"/>
        <v>51375257</v>
      </c>
      <c r="N7" s="43">
        <f>SUM(N8:N11)</f>
        <v>3198596</v>
      </c>
      <c r="O7" s="43">
        <f t="shared" si="0"/>
        <v>9546404</v>
      </c>
      <c r="P7" s="43">
        <f t="shared" si="0"/>
        <v>9316863</v>
      </c>
      <c r="Q7" s="43">
        <f t="shared" si="0"/>
        <v>77844032</v>
      </c>
      <c r="R7" s="43">
        <f>SUM(R8:R11)</f>
        <v>177776395</v>
      </c>
      <c r="S7" s="44">
        <f>SUM(S8:S11)</f>
        <v>398390000</v>
      </c>
      <c r="T7" s="45">
        <f>+R7/S7</f>
        <v>0.44623709179447274</v>
      </c>
      <c r="U7" s="46">
        <f>SUM(U8:U11)</f>
        <v>220613605</v>
      </c>
      <c r="V7" s="16"/>
      <c r="W7" s="16"/>
      <c r="X7" s="16"/>
      <c r="Y7" s="15"/>
      <c r="Z7" s="17"/>
    </row>
    <row r="8" spans="1:26" s="14" customFormat="1" ht="14.25" x14ac:dyDescent="0.2">
      <c r="A8" s="18" t="s">
        <v>38</v>
      </c>
      <c r="B8" s="19" t="s">
        <v>38</v>
      </c>
      <c r="C8" s="19" t="s">
        <v>39</v>
      </c>
      <c r="D8" s="20"/>
      <c r="E8" s="20" t="s">
        <v>40</v>
      </c>
      <c r="F8" s="21">
        <v>8579608</v>
      </c>
      <c r="G8" s="21">
        <v>2403250</v>
      </c>
      <c r="H8" s="21">
        <f>3209569-416500</f>
        <v>2793069</v>
      </c>
      <c r="I8" s="22">
        <v>1797564</v>
      </c>
      <c r="J8" s="23">
        <v>2307707</v>
      </c>
      <c r="K8" s="24">
        <v>1434277</v>
      </c>
      <c r="L8" s="24">
        <v>2456450</v>
      </c>
      <c r="M8" s="24">
        <v>51270995</v>
      </c>
      <c r="N8" s="25">
        <v>3198596</v>
      </c>
      <c r="O8" s="25">
        <v>8755624</v>
      </c>
      <c r="P8" s="21">
        <v>7209349</v>
      </c>
      <c r="Q8" s="21">
        <v>-50516605</v>
      </c>
      <c r="R8" s="26">
        <f>SUM(F8:Q8)</f>
        <v>41689884</v>
      </c>
      <c r="S8" s="27">
        <f>260273500-12517864-4450000+18997853</f>
        <v>262303489</v>
      </c>
      <c r="T8" s="28">
        <f>+R8/S8</f>
        <v>0.15893758851221382</v>
      </c>
      <c r="U8" s="29">
        <f>+S8-R8</f>
        <v>220613605</v>
      </c>
      <c r="V8" s="16"/>
      <c r="W8" s="16"/>
      <c r="X8" s="16"/>
      <c r="Y8" s="15"/>
      <c r="Z8" s="17"/>
    </row>
    <row r="9" spans="1:26" s="14" customFormat="1" ht="14.25" x14ac:dyDescent="0.2">
      <c r="A9" s="18" t="s">
        <v>38</v>
      </c>
      <c r="B9" s="19" t="s">
        <v>38</v>
      </c>
      <c r="C9" s="19" t="s">
        <v>41</v>
      </c>
      <c r="D9" s="20"/>
      <c r="E9" s="20" t="s">
        <v>42</v>
      </c>
      <c r="F9" s="21">
        <v>0</v>
      </c>
      <c r="G9" s="21">
        <v>0</v>
      </c>
      <c r="H9" s="21">
        <v>0</v>
      </c>
      <c r="I9" s="24">
        <v>0</v>
      </c>
      <c r="J9" s="23">
        <v>3560885</v>
      </c>
      <c r="K9" s="24">
        <v>585230</v>
      </c>
      <c r="L9" s="24">
        <v>0</v>
      </c>
      <c r="M9" s="24">
        <v>104262</v>
      </c>
      <c r="N9" s="25">
        <v>0</v>
      </c>
      <c r="O9" s="25">
        <v>790780</v>
      </c>
      <c r="P9" s="21">
        <v>2107514</v>
      </c>
      <c r="Q9" s="21">
        <v>40703476</v>
      </c>
      <c r="R9" s="26">
        <f>SUM(F9:Q9)</f>
        <v>47852147</v>
      </c>
      <c r="S9" s="27">
        <f>57950000-10097853</f>
        <v>47852147</v>
      </c>
      <c r="T9" s="28">
        <f>+R9/S9</f>
        <v>1</v>
      </c>
      <c r="U9" s="29">
        <f>+S9-R9</f>
        <v>0</v>
      </c>
      <c r="V9" s="16"/>
      <c r="W9" s="16"/>
      <c r="X9" s="16"/>
      <c r="Y9" s="15"/>
      <c r="Z9" s="17"/>
    </row>
    <row r="10" spans="1:26" s="14" customFormat="1" ht="14.25" x14ac:dyDescent="0.2">
      <c r="A10" s="18" t="s">
        <v>38</v>
      </c>
      <c r="B10" s="19" t="s">
        <v>38</v>
      </c>
      <c r="C10" s="19" t="s">
        <v>43</v>
      </c>
      <c r="D10" s="20"/>
      <c r="E10" s="20" t="s">
        <v>44</v>
      </c>
      <c r="F10" s="21">
        <v>0</v>
      </c>
      <c r="G10" s="21">
        <v>0</v>
      </c>
      <c r="H10" s="21">
        <v>0</v>
      </c>
      <c r="I10" s="24">
        <v>0</v>
      </c>
      <c r="J10" s="30">
        <v>0</v>
      </c>
      <c r="K10" s="31">
        <v>0</v>
      </c>
      <c r="L10" s="21">
        <v>0</v>
      </c>
      <c r="M10" s="24">
        <v>0</v>
      </c>
      <c r="N10" s="25">
        <v>0</v>
      </c>
      <c r="O10" s="25">
        <v>0</v>
      </c>
      <c r="P10" s="21">
        <v>0</v>
      </c>
      <c r="Q10" s="21">
        <v>0</v>
      </c>
      <c r="R10" s="26">
        <f>SUM(F10:Q10)</f>
        <v>0</v>
      </c>
      <c r="S10" s="27">
        <v>0</v>
      </c>
      <c r="T10" s="28" t="s">
        <v>108</v>
      </c>
      <c r="U10" s="29">
        <f>+S10-R10</f>
        <v>0</v>
      </c>
      <c r="V10" s="16"/>
      <c r="W10" s="16"/>
      <c r="X10" s="16"/>
      <c r="Y10" s="15"/>
      <c r="Z10" s="17"/>
    </row>
    <row r="11" spans="1:26" s="14" customFormat="1" ht="14.25" x14ac:dyDescent="0.2">
      <c r="A11" s="18" t="s">
        <v>38</v>
      </c>
      <c r="B11" s="19" t="s">
        <v>38</v>
      </c>
      <c r="C11" s="19" t="s">
        <v>45</v>
      </c>
      <c r="D11" s="20"/>
      <c r="E11" s="20" t="s">
        <v>46</v>
      </c>
      <c r="F11" s="21">
        <v>0</v>
      </c>
      <c r="G11" s="21">
        <v>0</v>
      </c>
      <c r="H11" s="21">
        <v>416500</v>
      </c>
      <c r="I11" s="24">
        <v>160703</v>
      </c>
      <c r="J11" s="23">
        <v>0</v>
      </c>
      <c r="K11" s="24">
        <v>0</v>
      </c>
      <c r="L11" s="21">
        <v>0</v>
      </c>
      <c r="M11" s="24">
        <v>0</v>
      </c>
      <c r="N11" s="25">
        <v>0</v>
      </c>
      <c r="O11" s="25">
        <v>0</v>
      </c>
      <c r="P11" s="21">
        <v>0</v>
      </c>
      <c r="Q11" s="21">
        <v>87657161</v>
      </c>
      <c r="R11" s="26">
        <f>SUM(F11:Q11)</f>
        <v>88234364</v>
      </c>
      <c r="S11" s="27">
        <f>75716500+12517864</f>
        <v>88234364</v>
      </c>
      <c r="T11" s="28">
        <f>+R11/S11</f>
        <v>1</v>
      </c>
      <c r="U11" s="29">
        <f>+S11-R11</f>
        <v>0</v>
      </c>
      <c r="V11" s="16"/>
      <c r="W11" s="16"/>
      <c r="X11" s="16"/>
      <c r="Y11" s="15"/>
      <c r="Z11" s="17"/>
    </row>
    <row r="13" spans="1:26" x14ac:dyDescent="0.25">
      <c r="R13" s="4"/>
      <c r="S13" s="4"/>
    </row>
    <row r="14" spans="1:26" x14ac:dyDescent="0.25">
      <c r="R14" s="4"/>
      <c r="S14" s="4"/>
    </row>
    <row r="15" spans="1:26" x14ac:dyDescent="0.25">
      <c r="R15" s="4"/>
      <c r="S15" s="4"/>
    </row>
    <row r="16" spans="1:26" x14ac:dyDescent="0.25">
      <c r="R16" s="4"/>
      <c r="S16" s="4"/>
    </row>
    <row r="17" spans="6:19" x14ac:dyDescent="0.25">
      <c r="R17" s="4"/>
      <c r="S17" s="4"/>
    </row>
    <row r="21" spans="6:19" x14ac:dyDescent="0.25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20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L5:L6"/>
    <mergeCell ref="A5:A6"/>
    <mergeCell ref="B5:B6"/>
    <mergeCell ref="C5:C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workbookViewId="0">
      <selection activeCell="B7" sqref="B7:B8"/>
    </sheetView>
  </sheetViews>
  <sheetFormatPr baseColWidth="10" defaultRowHeight="15" x14ac:dyDescent="0.25"/>
  <cols>
    <col min="1" max="1" width="4" customWidth="1"/>
    <col min="2" max="2" width="20.5703125" customWidth="1"/>
    <col min="3" max="3" width="17.140625" customWidth="1"/>
    <col min="4" max="4" width="22" customWidth="1"/>
  </cols>
  <sheetData>
    <row r="5" spans="2:4" ht="15.75" thickBot="1" x14ac:dyDescent="0.3">
      <c r="B5" s="10"/>
    </row>
    <row r="6" spans="2:4" ht="16.5" thickBot="1" x14ac:dyDescent="0.3">
      <c r="B6" s="11"/>
      <c r="C6" s="12"/>
      <c r="D6" s="47" t="s">
        <v>3</v>
      </c>
    </row>
    <row r="7" spans="2:4" ht="15.75" x14ac:dyDescent="0.25">
      <c r="B7" s="91" t="s">
        <v>5</v>
      </c>
      <c r="C7" s="93" t="s">
        <v>13</v>
      </c>
      <c r="D7" s="35" t="s">
        <v>14</v>
      </c>
    </row>
    <row r="8" spans="2:4" ht="15.75" thickBot="1" x14ac:dyDescent="0.3">
      <c r="B8" s="92"/>
      <c r="C8" s="94"/>
      <c r="D8" s="36" t="s">
        <v>107</v>
      </c>
    </row>
    <row r="9" spans="2:4" x14ac:dyDescent="0.25">
      <c r="B9" s="95" t="s">
        <v>15</v>
      </c>
      <c r="C9" s="95" t="s">
        <v>16</v>
      </c>
      <c r="D9" s="97">
        <f>177776395/1000</f>
        <v>177776.39499999999</v>
      </c>
    </row>
    <row r="10" spans="2:4" ht="15.75" thickBot="1" x14ac:dyDescent="0.3">
      <c r="B10" s="96"/>
      <c r="C10" s="96"/>
      <c r="D10" s="96"/>
    </row>
    <row r="13" spans="2:4" x14ac:dyDescent="0.25">
      <c r="D13" s="4"/>
    </row>
  </sheetData>
  <mergeCells count="5">
    <mergeCell ref="B7:B8"/>
    <mergeCell ref="C7:C8"/>
    <mergeCell ref="B9:B10"/>
    <mergeCell ref="C9:C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Cuarto Trimestre del año 2020</vt:lpstr>
      <vt:lpstr>Resumen por Región</vt:lpstr>
      <vt:lpstr>Por Mes y Catalogo</vt:lpstr>
      <vt:lpstr>Acumulado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 Peña</cp:lastModifiedBy>
  <cp:lastPrinted>2020-04-29T13:43:38Z</cp:lastPrinted>
  <dcterms:created xsi:type="dcterms:W3CDTF">2019-07-29T14:11:59Z</dcterms:created>
  <dcterms:modified xsi:type="dcterms:W3CDTF">2021-01-28T22:49:56Z</dcterms:modified>
</cp:coreProperties>
</file>