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epulvedae\Documents\"/>
    </mc:Choice>
  </mc:AlternateContent>
  <xr:revisionPtr revIDLastSave="0" documentId="13_ncr:1_{00FCCFB0-8A5E-4D3B-AC99-8375F16DD9CF}" xr6:coauthVersionLast="47" xr6:coauthVersionMax="47" xr10:uidLastSave="{00000000-0000-0000-0000-000000000000}"/>
  <bookViews>
    <workbookView xWindow="28680" yWindow="-120" windowWidth="29040" windowHeight="15840" xr2:uid="{912AB7BC-BD91-49C6-ADB1-8E6DB059CFB9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7" i="1" l="1"/>
  <c r="A32" i="1"/>
  <c r="A17" i="1"/>
  <c r="A2" i="1"/>
  <c r="B42" i="1" l="1"/>
  <c r="B38" i="1"/>
  <c r="B39" i="1"/>
  <c r="B40" i="1"/>
  <c r="B41" i="1"/>
  <c r="B23" i="1"/>
  <c r="F24" i="1"/>
  <c r="D26" i="1"/>
  <c r="L26" i="1" s="1"/>
  <c r="B24" i="1"/>
  <c r="F25" i="1"/>
  <c r="F27" i="1"/>
  <c r="H22" i="1"/>
  <c r="H25" i="1"/>
  <c r="F37" i="1"/>
  <c r="H40" i="1"/>
  <c r="B11" i="1"/>
  <c r="C8" i="1"/>
  <c r="C11" i="1"/>
  <c r="D7" i="1"/>
  <c r="B27" i="1"/>
  <c r="C28" i="1"/>
  <c r="D22" i="1"/>
  <c r="B52" i="1"/>
  <c r="B57" i="1"/>
  <c r="C56" i="1"/>
  <c r="C58" i="1"/>
  <c r="D57" i="1"/>
  <c r="C7" i="1"/>
  <c r="C43" i="1"/>
  <c r="F11" i="1"/>
  <c r="F13" i="1"/>
  <c r="G7" i="1"/>
  <c r="H11" i="1"/>
  <c r="H13" i="1"/>
  <c r="D11" i="1"/>
  <c r="L11" i="1" s="1"/>
  <c r="F23" i="1"/>
  <c r="F26" i="1"/>
  <c r="F28" i="1"/>
  <c r="G22" i="1"/>
  <c r="G25" i="1"/>
  <c r="H26" i="1"/>
  <c r="H28" i="1"/>
  <c r="F56" i="1"/>
  <c r="G55" i="1"/>
  <c r="H56" i="1"/>
  <c r="H58" i="1"/>
  <c r="F41" i="1"/>
  <c r="H41" i="1"/>
  <c r="I25" i="1" l="1"/>
  <c r="D23" i="1"/>
  <c r="F9" i="1"/>
  <c r="C41" i="1"/>
  <c r="K41" i="1" s="1"/>
  <c r="C53" i="1"/>
  <c r="D10" i="1"/>
  <c r="H42" i="1"/>
  <c r="H57" i="1"/>
  <c r="B54" i="1"/>
  <c r="F22" i="1"/>
  <c r="C57" i="1"/>
  <c r="D12" i="1"/>
  <c r="H55" i="1"/>
  <c r="C42" i="1"/>
  <c r="K42" i="1" s="1"/>
  <c r="C55" i="1"/>
  <c r="K55" i="1" s="1"/>
  <c r="H23" i="1"/>
  <c r="H37" i="1"/>
  <c r="H52" i="1"/>
  <c r="F12" i="1"/>
  <c r="C40" i="1"/>
  <c r="C52" i="1"/>
  <c r="J41" i="1"/>
  <c r="H27" i="1"/>
  <c r="J24" i="1"/>
  <c r="F10" i="1"/>
  <c r="C37" i="1"/>
  <c r="C26" i="1"/>
  <c r="K26" i="1" s="1"/>
  <c r="G9" i="1"/>
  <c r="C10" i="1"/>
  <c r="F7" i="1"/>
  <c r="G42" i="1"/>
  <c r="K7" i="1"/>
  <c r="C23" i="1"/>
  <c r="D39" i="1"/>
  <c r="D54" i="1"/>
  <c r="H29" i="1"/>
  <c r="B8" i="1"/>
  <c r="F54" i="1"/>
  <c r="C27" i="1"/>
  <c r="G52" i="1"/>
  <c r="G40" i="1"/>
  <c r="H8" i="1"/>
  <c r="D8" i="1"/>
  <c r="J57" i="1"/>
  <c r="C13" i="1"/>
  <c r="B43" i="1"/>
  <c r="C25" i="1"/>
  <c r="K25" i="1" s="1"/>
  <c r="C38" i="1"/>
  <c r="B55" i="1"/>
  <c r="K11" i="1"/>
  <c r="G43" i="1"/>
  <c r="K43" i="1" s="1"/>
  <c r="G58" i="1"/>
  <c r="K58" i="1" s="1"/>
  <c r="H12" i="1"/>
  <c r="B9" i="1"/>
  <c r="B58" i="1"/>
  <c r="C22" i="1"/>
  <c r="F39" i="1"/>
  <c r="J39" i="1" s="1"/>
  <c r="C54" i="1"/>
  <c r="G41" i="1"/>
  <c r="G56" i="1"/>
  <c r="K56" i="1" s="1"/>
  <c r="D24" i="1"/>
  <c r="H10" i="1"/>
  <c r="C12" i="1"/>
  <c r="B56" i="1"/>
  <c r="F38" i="1"/>
  <c r="G57" i="1"/>
  <c r="G27" i="1"/>
  <c r="I27" i="1" s="1"/>
  <c r="G38" i="1"/>
  <c r="G53" i="1"/>
  <c r="K53" i="1" s="1"/>
  <c r="H7" i="1"/>
  <c r="L7" i="1" s="1"/>
  <c r="B53" i="1"/>
  <c r="B13" i="1"/>
  <c r="G28" i="1"/>
  <c r="K28" i="1" s="1"/>
  <c r="H54" i="1"/>
  <c r="H9" i="1"/>
  <c r="I24" i="1"/>
  <c r="G37" i="1"/>
  <c r="C39" i="1"/>
  <c r="G26" i="1"/>
  <c r="H39" i="1"/>
  <c r="F43" i="1"/>
  <c r="D55" i="1"/>
  <c r="G23" i="1"/>
  <c r="D58" i="1"/>
  <c r="L58" i="1" s="1"/>
  <c r="B28" i="1"/>
  <c r="H38" i="1"/>
  <c r="L38" i="1" s="1"/>
  <c r="F8" i="1"/>
  <c r="F58" i="1"/>
  <c r="F53" i="1"/>
  <c r="G12" i="1"/>
  <c r="B25" i="1"/>
  <c r="D9" i="1"/>
  <c r="I41" i="1"/>
  <c r="C24" i="1"/>
  <c r="K24" i="1" s="1"/>
  <c r="G10" i="1"/>
  <c r="D40" i="1"/>
  <c r="L40" i="1" s="1"/>
  <c r="D52" i="1"/>
  <c r="E52" i="1" s="1"/>
  <c r="B22" i="1"/>
  <c r="D43" i="1"/>
  <c r="D56" i="1"/>
  <c r="L56" i="1" s="1"/>
  <c r="B26" i="1"/>
  <c r="G24" i="1"/>
  <c r="L57" i="1"/>
  <c r="J27" i="1"/>
  <c r="D42" i="1"/>
  <c r="L42" i="1" s="1"/>
  <c r="D37" i="1"/>
  <c r="B12" i="1"/>
  <c r="G13" i="1"/>
  <c r="I13" i="1" s="1"/>
  <c r="D41" i="1"/>
  <c r="L41" i="1" s="1"/>
  <c r="D53" i="1"/>
  <c r="E23" i="1"/>
  <c r="J23" i="1"/>
  <c r="J38" i="1"/>
  <c r="L22" i="1"/>
  <c r="B10" i="1"/>
  <c r="F42" i="1"/>
  <c r="F57" i="1"/>
  <c r="G11" i="1"/>
  <c r="I11" i="1" s="1"/>
  <c r="D38" i="1"/>
  <c r="H24" i="1"/>
  <c r="I26" i="1"/>
  <c r="G54" i="1"/>
  <c r="D27" i="1"/>
  <c r="L27" i="1" s="1"/>
  <c r="F40" i="1"/>
  <c r="I40" i="1" s="1"/>
  <c r="F55" i="1"/>
  <c r="G8" i="1"/>
  <c r="K8" i="1" s="1"/>
  <c r="J42" i="1"/>
  <c r="E11" i="1"/>
  <c r="J11" i="1"/>
  <c r="H43" i="1"/>
  <c r="H53" i="1"/>
  <c r="I23" i="1"/>
  <c r="C9" i="1"/>
  <c r="G39" i="1"/>
  <c r="D25" i="1"/>
  <c r="L25" i="1" s="1"/>
  <c r="D13" i="1"/>
  <c r="F52" i="1"/>
  <c r="D28" i="1"/>
  <c r="L28" i="1" s="1"/>
  <c r="G14" i="1" l="1"/>
  <c r="I28" i="1"/>
  <c r="L12" i="1"/>
  <c r="E24" i="1"/>
  <c r="D14" i="1"/>
  <c r="I55" i="1"/>
  <c r="L8" i="1"/>
  <c r="E39" i="1"/>
  <c r="K27" i="1"/>
  <c r="D29" i="1"/>
  <c r="I8" i="1"/>
  <c r="K12" i="1"/>
  <c r="E38" i="1"/>
  <c r="C44" i="1"/>
  <c r="K37" i="1"/>
  <c r="B37" i="1"/>
  <c r="M39" i="1"/>
  <c r="M24" i="1"/>
  <c r="K9" i="1"/>
  <c r="K13" i="1"/>
  <c r="L24" i="1"/>
  <c r="L39" i="1"/>
  <c r="K57" i="1"/>
  <c r="J12" i="1"/>
  <c r="E12" i="1"/>
  <c r="E28" i="1"/>
  <c r="J28" i="1"/>
  <c r="M28" i="1" s="1"/>
  <c r="E13" i="1"/>
  <c r="J13" i="1"/>
  <c r="E43" i="1"/>
  <c r="L53" i="1"/>
  <c r="D44" i="1"/>
  <c r="L37" i="1"/>
  <c r="L44" i="1" s="1"/>
  <c r="M57" i="1"/>
  <c r="E54" i="1"/>
  <c r="J54" i="1"/>
  <c r="H14" i="1"/>
  <c r="E57" i="1"/>
  <c r="C59" i="1"/>
  <c r="K52" i="1"/>
  <c r="M41" i="1"/>
  <c r="L9" i="1"/>
  <c r="K23" i="1"/>
  <c r="E41" i="1"/>
  <c r="K54" i="1"/>
  <c r="L43" i="1"/>
  <c r="I57" i="1"/>
  <c r="E25" i="1"/>
  <c r="J25" i="1"/>
  <c r="M25" i="1" s="1"/>
  <c r="L55" i="1"/>
  <c r="C14" i="1"/>
  <c r="K40" i="1"/>
  <c r="M11" i="1"/>
  <c r="J43" i="1"/>
  <c r="M43" i="1" s="1"/>
  <c r="I43" i="1"/>
  <c r="I39" i="1"/>
  <c r="I12" i="1"/>
  <c r="I42" i="1"/>
  <c r="M27" i="1"/>
  <c r="G29" i="1"/>
  <c r="K38" i="1"/>
  <c r="E27" i="1"/>
  <c r="J53" i="1"/>
  <c r="I53" i="1"/>
  <c r="K22" i="1"/>
  <c r="C29" i="1"/>
  <c r="J40" i="1"/>
  <c r="H59" i="1"/>
  <c r="J22" i="1"/>
  <c r="B29" i="1"/>
  <c r="E29" i="1" s="1"/>
  <c r="E22" i="1"/>
  <c r="B7" i="1"/>
  <c r="E53" i="1"/>
  <c r="F29" i="1"/>
  <c r="I22" i="1"/>
  <c r="E42" i="1"/>
  <c r="M42" i="1"/>
  <c r="J10" i="1"/>
  <c r="E10" i="1"/>
  <c r="E58" i="1"/>
  <c r="E40" i="1"/>
  <c r="H44" i="1"/>
  <c r="L10" i="1"/>
  <c r="I56" i="1"/>
  <c r="J9" i="1"/>
  <c r="E9" i="1"/>
  <c r="G59" i="1"/>
  <c r="I7" i="1"/>
  <c r="F14" i="1"/>
  <c r="L23" i="1"/>
  <c r="M23" i="1" s="1"/>
  <c r="L29" i="1"/>
  <c r="J58" i="1"/>
  <c r="M58" i="1" s="1"/>
  <c r="I58" i="1"/>
  <c r="K39" i="1"/>
  <c r="K10" i="1"/>
  <c r="B59" i="1"/>
  <c r="I52" i="1"/>
  <c r="F59" i="1"/>
  <c r="M38" i="1"/>
  <c r="E26" i="1"/>
  <c r="J26" i="1"/>
  <c r="M26" i="1" s="1"/>
  <c r="G44" i="1"/>
  <c r="I54" i="1"/>
  <c r="I37" i="1"/>
  <c r="J52" i="1"/>
  <c r="I38" i="1"/>
  <c r="F44" i="1"/>
  <c r="I44" i="1" s="1"/>
  <c r="E8" i="1"/>
  <c r="J8" i="1"/>
  <c r="M8" i="1" s="1"/>
  <c r="L13" i="1"/>
  <c r="I9" i="1"/>
  <c r="L14" i="1"/>
  <c r="E56" i="1"/>
  <c r="J56" i="1"/>
  <c r="M56" i="1" s="1"/>
  <c r="L52" i="1"/>
  <c r="D59" i="1"/>
  <c r="E55" i="1"/>
  <c r="J55" i="1"/>
  <c r="I10" i="1"/>
  <c r="L54" i="1"/>
  <c r="K14" i="1" l="1"/>
  <c r="E59" i="1"/>
  <c r="M12" i="1"/>
  <c r="M54" i="1"/>
  <c r="I29" i="1"/>
  <c r="K29" i="1"/>
  <c r="B44" i="1"/>
  <c r="E44" i="1" s="1"/>
  <c r="J37" i="1"/>
  <c r="E37" i="1"/>
  <c r="I45" i="1"/>
  <c r="M13" i="1"/>
  <c r="J59" i="1"/>
  <c r="M59" i="1" s="1"/>
  <c r="M52" i="1"/>
  <c r="M9" i="1"/>
  <c r="M40" i="1"/>
  <c r="M53" i="1"/>
  <c r="I14" i="1"/>
  <c r="K44" i="1"/>
  <c r="E45" i="1"/>
  <c r="J29" i="1"/>
  <c r="M29" i="1" s="1"/>
  <c r="M22" i="1"/>
  <c r="M55" i="1"/>
  <c r="M10" i="1"/>
  <c r="J7" i="1"/>
  <c r="B14" i="1"/>
  <c r="E14" i="1" s="1"/>
  <c r="E7" i="1"/>
  <c r="I59" i="1"/>
  <c r="K59" i="1"/>
  <c r="L59" i="1"/>
  <c r="J14" i="1" l="1"/>
  <c r="M14" i="1" s="1"/>
  <c r="M15" i="1" s="1"/>
  <c r="M7" i="1"/>
  <c r="I15" i="1"/>
  <c r="M37" i="1"/>
  <c r="J44" i="1"/>
  <c r="M44" i="1" s="1"/>
  <c r="M45" i="1" s="1"/>
  <c r="E15" i="1"/>
  <c r="M30" i="1" l="1"/>
</calcChain>
</file>

<file path=xl/sharedStrings.xml><?xml version="1.0" encoding="utf-8"?>
<sst xmlns="http://schemas.openxmlformats.org/spreadsheetml/2006/main" count="103" uniqueCount="20">
  <si>
    <t>Tipo de Licencia Médica</t>
  </si>
  <si>
    <t>GÉNERO</t>
  </si>
  <si>
    <t>TOTAL</t>
  </si>
  <si>
    <t>Hombre y No binario</t>
  </si>
  <si>
    <t>Mujer</t>
  </si>
  <si>
    <t>Licencias médicas por
hasta 3 dias</t>
  </si>
  <si>
    <t xml:space="preserve">Licencias medicas entre
[4 a 10] dias </t>
  </si>
  <si>
    <t>Licencias medicas desde
11 o mas días</t>
  </si>
  <si>
    <t>Total</t>
  </si>
  <si>
    <t>Enfermedad o Accidente Común</t>
  </si>
  <si>
    <t xml:space="preserve">Licencia Maternal Pre y Post Natal </t>
  </si>
  <si>
    <t>Enfermedad grave hijo menor de un año</t>
  </si>
  <si>
    <t>Accidente del trabajo o del trayecto</t>
  </si>
  <si>
    <t>Enfermedad Profesional</t>
  </si>
  <si>
    <t>Patología del Embarazo</t>
  </si>
  <si>
    <t>Ley SANNA</t>
  </si>
  <si>
    <t>% según género</t>
  </si>
  <si>
    <t>Descripción</t>
  </si>
  <si>
    <t>Número de funcionarios</t>
  </si>
  <si>
    <t>% Licencias médicas reembolsadas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</si>
</sst>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 Display"/>
      <family val="2"/>
    </font>
    <font>
      <b/>
      <i/>
      <sz val="14"/>
      <color theme="1"/>
      <name val="Aptos Display"/>
      <family val="2"/>
    </font>
    <font>
      <sz val="14"/>
      <color theme="1"/>
      <name val="Aptos Display"/>
      <family val="2"/>
    </font>
    <font>
      <b/>
      <sz val="11"/>
      <color theme="1"/>
      <name val="Aptos Display"/>
      <family val="2"/>
    </font>
    <font>
      <sz val="12"/>
      <color theme="1"/>
      <name val="Aptos Display"/>
      <family val="2"/>
    </font>
    <font>
      <b/>
      <i/>
      <sz val="12"/>
      <color theme="1"/>
      <name val="Aptos Display"/>
      <family val="2"/>
    </font>
    <font>
      <b/>
      <sz val="12"/>
      <color theme="1"/>
      <name val="Aptos Display"/>
      <family val="2"/>
    </font>
    <font>
      <b/>
      <i/>
      <sz val="11"/>
      <color theme="1"/>
      <name val="Aptos Display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0" fillId="0" borderId="0"/>
  </cellStyleXfs>
  <cellXfs count="6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 wrapText="1"/>
    </xf>
    <xf numFmtId="0" fontId="6" fillId="0" borderId="15" xfId="0" applyFont="1" applyBorder="1" applyAlignment="1">
      <alignment horizontal="left" wrapText="1"/>
    </xf>
    <xf numFmtId="3" fontId="6" fillId="0" borderId="16" xfId="0" applyNumberFormat="1" applyFont="1" applyBorder="1" applyAlignment="1">
      <alignment horizontal="center"/>
    </xf>
    <xf numFmtId="3" fontId="6" fillId="0" borderId="17" xfId="0" applyNumberFormat="1" applyFont="1" applyBorder="1" applyAlignment="1">
      <alignment horizontal="center"/>
    </xf>
    <xf numFmtId="3" fontId="6" fillId="0" borderId="18" xfId="0" applyNumberFormat="1" applyFont="1" applyBorder="1" applyAlignment="1">
      <alignment horizontal="center"/>
    </xf>
    <xf numFmtId="3" fontId="6" fillId="0" borderId="19" xfId="0" applyNumberFormat="1" applyFont="1" applyBorder="1" applyAlignment="1">
      <alignment horizontal="center"/>
    </xf>
    <xf numFmtId="0" fontId="6" fillId="0" borderId="20" xfId="0" applyFont="1" applyBorder="1" applyAlignment="1">
      <alignment horizontal="left" wrapText="1"/>
    </xf>
    <xf numFmtId="3" fontId="6" fillId="0" borderId="21" xfId="0" applyNumberFormat="1" applyFont="1" applyBorder="1" applyAlignment="1">
      <alignment horizontal="center"/>
    </xf>
    <xf numFmtId="3" fontId="6" fillId="0" borderId="22" xfId="0" applyNumberFormat="1" applyFont="1" applyBorder="1" applyAlignment="1">
      <alignment horizontal="center"/>
    </xf>
    <xf numFmtId="3" fontId="6" fillId="0" borderId="23" xfId="0" applyNumberFormat="1" applyFont="1" applyBorder="1" applyAlignment="1">
      <alignment horizontal="center"/>
    </xf>
    <xf numFmtId="3" fontId="6" fillId="0" borderId="24" xfId="0" applyNumberFormat="1" applyFont="1" applyBorder="1" applyAlignment="1">
      <alignment horizontal="center"/>
    </xf>
    <xf numFmtId="0" fontId="7" fillId="2" borderId="2" xfId="0" applyFont="1" applyFill="1" applyBorder="1"/>
    <xf numFmtId="3" fontId="7" fillId="2" borderId="11" xfId="0" applyNumberFormat="1" applyFont="1" applyFill="1" applyBorder="1" applyAlignment="1">
      <alignment horizontal="center"/>
    </xf>
    <xf numFmtId="3" fontId="7" fillId="2" borderId="12" xfId="0" applyNumberFormat="1" applyFont="1" applyFill="1" applyBorder="1" applyAlignment="1">
      <alignment horizontal="center"/>
    </xf>
    <xf numFmtId="3" fontId="7" fillId="2" borderId="13" xfId="0" applyNumberFormat="1" applyFont="1" applyFill="1" applyBorder="1" applyAlignment="1">
      <alignment horizontal="center"/>
    </xf>
    <xf numFmtId="3" fontId="7" fillId="2" borderId="14" xfId="0" applyNumberFormat="1" applyFont="1" applyFill="1" applyBorder="1" applyAlignment="1">
      <alignment horizontal="center"/>
    </xf>
    <xf numFmtId="0" fontId="7" fillId="3" borderId="1" xfId="0" applyFont="1" applyFill="1" applyBorder="1"/>
    <xf numFmtId="3" fontId="7" fillId="0" borderId="2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164" fontId="7" fillId="4" borderId="4" xfId="1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left"/>
    </xf>
    <xf numFmtId="3" fontId="7" fillId="4" borderId="4" xfId="0" applyNumberFormat="1" applyFont="1" applyFill="1" applyBorder="1" applyAlignment="1">
      <alignment horizontal="center"/>
    </xf>
    <xf numFmtId="3" fontId="0" fillId="0" borderId="0" xfId="0" applyNumberFormat="1"/>
    <xf numFmtId="0" fontId="7" fillId="4" borderId="2" xfId="0" applyFont="1" applyFill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1" applyNumberFormat="1" applyFont="1" applyBorder="1" applyAlignment="1">
      <alignment horizontal="center"/>
    </xf>
    <xf numFmtId="42" fontId="2" fillId="0" borderId="16" xfId="2" applyFont="1" applyBorder="1" applyAlignment="1">
      <alignment horizontal="center"/>
    </xf>
    <xf numFmtId="42" fontId="2" fillId="0" borderId="17" xfId="2" applyFont="1" applyBorder="1" applyAlignment="1">
      <alignment horizontal="center"/>
    </xf>
    <xf numFmtId="42" fontId="2" fillId="0" borderId="18" xfId="2" applyFont="1" applyBorder="1" applyAlignment="1">
      <alignment horizontal="center"/>
    </xf>
    <xf numFmtId="42" fontId="2" fillId="0" borderId="19" xfId="2" applyFont="1" applyBorder="1" applyAlignment="1">
      <alignment horizontal="center"/>
    </xf>
    <xf numFmtId="42" fontId="2" fillId="0" borderId="21" xfId="2" applyFont="1" applyBorder="1" applyAlignment="1">
      <alignment horizontal="center"/>
    </xf>
    <xf numFmtId="42" fontId="2" fillId="0" borderId="22" xfId="2" applyFont="1" applyBorder="1" applyAlignment="1">
      <alignment horizontal="center"/>
    </xf>
    <xf numFmtId="42" fontId="2" fillId="0" borderId="23" xfId="2" applyFont="1" applyBorder="1" applyAlignment="1">
      <alignment horizontal="center"/>
    </xf>
    <xf numFmtId="42" fontId="2" fillId="0" borderId="24" xfId="2" applyFont="1" applyBorder="1" applyAlignment="1">
      <alignment horizontal="center"/>
    </xf>
    <xf numFmtId="42" fontId="9" fillId="2" borderId="11" xfId="2" applyFont="1" applyFill="1" applyBorder="1" applyAlignment="1">
      <alignment horizontal="center"/>
    </xf>
    <xf numFmtId="42" fontId="9" fillId="2" borderId="12" xfId="2" applyFont="1" applyFill="1" applyBorder="1" applyAlignment="1">
      <alignment horizontal="center"/>
    </xf>
    <xf numFmtId="42" fontId="9" fillId="2" borderId="13" xfId="2" applyFont="1" applyFill="1" applyBorder="1" applyAlignment="1">
      <alignment horizontal="center"/>
    </xf>
    <xf numFmtId="42" fontId="9" fillId="2" borderId="14" xfId="2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</cellXfs>
  <cellStyles count="4">
    <cellStyle name="Moneda [0] 2" xfId="2" xr:uid="{8D82F9B5-DBA7-47B7-919D-A9691284ACB3}"/>
    <cellStyle name="Normal" xfId="0" builtinId="0"/>
    <cellStyle name="Normal 2" xfId="3" xr:uid="{262EE032-1FA9-443F-B964-31CDDDB0AF81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DIPRES\2025\3er%20Trimestre\2do%20Envio\Matrices\L_3B.xlsx" TargetMode="External"/><Relationship Id="rId1" Type="http://schemas.openxmlformats.org/officeDocument/2006/relationships/externalLinkPath" Target="file:///T:\DIPRES\2025\3er%20Trimestre\2do%20Envio\Matrices\L_3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"/>
      <sheetName val="Tablas_Resumenes"/>
      <sheetName val="Datos"/>
      <sheetName val="BD_Servicios"/>
      <sheetName val="L_Conversion"/>
    </sheetNames>
    <sheetDataSet>
      <sheetData sheetId="0"/>
      <sheetData sheetId="1"/>
      <sheetData sheetId="2">
        <row r="111">
          <cell r="D111">
            <v>952</v>
          </cell>
          <cell r="E111">
            <v>1384</v>
          </cell>
          <cell r="F111">
            <v>9635</v>
          </cell>
          <cell r="H111">
            <v>1852</v>
          </cell>
          <cell r="I111">
            <v>2883</v>
          </cell>
          <cell r="J111">
            <v>18322</v>
          </cell>
        </row>
        <row r="112">
          <cell r="D112">
            <v>0</v>
          </cell>
          <cell r="E112">
            <v>0</v>
          </cell>
          <cell r="F112">
            <v>0</v>
          </cell>
          <cell r="H112">
            <v>0</v>
          </cell>
          <cell r="I112">
            <v>0</v>
          </cell>
          <cell r="J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H113">
            <v>2</v>
          </cell>
          <cell r="I113">
            <v>11</v>
          </cell>
          <cell r="J113">
            <v>4032</v>
          </cell>
        </row>
        <row r="114">
          <cell r="D114">
            <v>0</v>
          </cell>
          <cell r="E114">
            <v>0</v>
          </cell>
          <cell r="F114">
            <v>0</v>
          </cell>
          <cell r="H114">
            <v>3</v>
          </cell>
          <cell r="I114">
            <v>410</v>
          </cell>
          <cell r="J114">
            <v>1534</v>
          </cell>
        </row>
        <row r="115">
          <cell r="D115">
            <v>0</v>
          </cell>
          <cell r="E115">
            <v>0</v>
          </cell>
          <cell r="F115">
            <v>0</v>
          </cell>
          <cell r="H115">
            <v>0</v>
          </cell>
          <cell r="I115">
            <v>0</v>
          </cell>
          <cell r="J115">
            <v>0</v>
          </cell>
        </row>
        <row r="116">
          <cell r="D116">
            <v>3</v>
          </cell>
          <cell r="E116">
            <v>7</v>
          </cell>
          <cell r="F116">
            <v>292</v>
          </cell>
          <cell r="H116">
            <v>17</v>
          </cell>
          <cell r="I116">
            <v>62</v>
          </cell>
          <cell r="J116">
            <v>516</v>
          </cell>
        </row>
        <row r="117">
          <cell r="D117">
            <v>0</v>
          </cell>
          <cell r="E117">
            <v>4</v>
          </cell>
          <cell r="F117">
            <v>12</v>
          </cell>
          <cell r="H117">
            <v>4</v>
          </cell>
          <cell r="I117">
            <v>53</v>
          </cell>
          <cell r="J117">
            <v>160</v>
          </cell>
        </row>
        <row r="118">
          <cell r="D118">
            <v>0</v>
          </cell>
          <cell r="E118">
            <v>0</v>
          </cell>
          <cell r="F118">
            <v>0</v>
          </cell>
          <cell r="H118">
            <v>0</v>
          </cell>
          <cell r="I118">
            <v>0</v>
          </cell>
          <cell r="J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  <cell r="H119">
            <v>1</v>
          </cell>
          <cell r="I119">
            <v>45</v>
          </cell>
          <cell r="J119">
            <v>744</v>
          </cell>
        </row>
        <row r="121">
          <cell r="D121">
            <v>0</v>
          </cell>
          <cell r="E121">
            <v>0</v>
          </cell>
          <cell r="F121">
            <v>0</v>
          </cell>
          <cell r="H121">
            <v>0</v>
          </cell>
          <cell r="I121">
            <v>0</v>
          </cell>
          <cell r="J121">
            <v>75</v>
          </cell>
        </row>
        <row r="122">
          <cell r="D122">
            <v>0</v>
          </cell>
          <cell r="E122">
            <v>0</v>
          </cell>
          <cell r="F122">
            <v>0</v>
          </cell>
          <cell r="H122">
            <v>0</v>
          </cell>
          <cell r="I122">
            <v>0</v>
          </cell>
          <cell r="J122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H124">
            <v>0</v>
          </cell>
          <cell r="I124">
            <v>0</v>
          </cell>
          <cell r="J124">
            <v>0</v>
          </cell>
        </row>
        <row r="134">
          <cell r="D134">
            <v>438</v>
          </cell>
          <cell r="E134">
            <v>235</v>
          </cell>
          <cell r="F134">
            <v>485</v>
          </cell>
          <cell r="H134">
            <v>825</v>
          </cell>
          <cell r="I134">
            <v>485</v>
          </cell>
          <cell r="J134">
            <v>918</v>
          </cell>
        </row>
        <row r="135">
          <cell r="D135">
            <v>0</v>
          </cell>
          <cell r="E135">
            <v>0</v>
          </cell>
          <cell r="F135">
            <v>0</v>
          </cell>
          <cell r="H135">
            <v>0</v>
          </cell>
          <cell r="I135">
            <v>0</v>
          </cell>
          <cell r="J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H136">
            <v>2</v>
          </cell>
          <cell r="I136">
            <v>2</v>
          </cell>
          <cell r="J136">
            <v>68</v>
          </cell>
        </row>
        <row r="137">
          <cell r="D137">
            <v>0</v>
          </cell>
          <cell r="E137">
            <v>0</v>
          </cell>
          <cell r="F137">
            <v>0</v>
          </cell>
          <cell r="H137">
            <v>1</v>
          </cell>
          <cell r="I137">
            <v>59</v>
          </cell>
          <cell r="J137">
            <v>55</v>
          </cell>
        </row>
        <row r="138">
          <cell r="D138">
            <v>0</v>
          </cell>
          <cell r="E138">
            <v>0</v>
          </cell>
          <cell r="F138">
            <v>0</v>
          </cell>
          <cell r="H138">
            <v>0</v>
          </cell>
          <cell r="I138">
            <v>0</v>
          </cell>
          <cell r="J138">
            <v>0</v>
          </cell>
        </row>
        <row r="139">
          <cell r="D139">
            <v>1</v>
          </cell>
          <cell r="E139">
            <v>1</v>
          </cell>
          <cell r="F139">
            <v>4</v>
          </cell>
          <cell r="H139">
            <v>7</v>
          </cell>
          <cell r="I139">
            <v>11</v>
          </cell>
          <cell r="J139">
            <v>11</v>
          </cell>
        </row>
        <row r="140">
          <cell r="D140">
            <v>0</v>
          </cell>
          <cell r="E140">
            <v>1</v>
          </cell>
          <cell r="F140">
            <v>1</v>
          </cell>
          <cell r="H140">
            <v>2</v>
          </cell>
          <cell r="I140">
            <v>7</v>
          </cell>
          <cell r="J140">
            <v>5</v>
          </cell>
        </row>
        <row r="141">
          <cell r="D141">
            <v>0</v>
          </cell>
          <cell r="E141">
            <v>0</v>
          </cell>
          <cell r="F141">
            <v>0</v>
          </cell>
          <cell r="H141">
            <v>0</v>
          </cell>
          <cell r="I141">
            <v>0</v>
          </cell>
          <cell r="J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H142">
            <v>1</v>
          </cell>
          <cell r="I142">
            <v>6</v>
          </cell>
          <cell r="J142">
            <v>40</v>
          </cell>
        </row>
        <row r="144">
          <cell r="D144">
            <v>0</v>
          </cell>
          <cell r="E144">
            <v>0</v>
          </cell>
          <cell r="F144">
            <v>0</v>
          </cell>
          <cell r="H144">
            <v>0</v>
          </cell>
          <cell r="I144">
            <v>0</v>
          </cell>
          <cell r="J144">
            <v>3</v>
          </cell>
        </row>
        <row r="145">
          <cell r="D145">
            <v>0</v>
          </cell>
          <cell r="E145">
            <v>0</v>
          </cell>
          <cell r="F145">
            <v>0</v>
          </cell>
          <cell r="H145">
            <v>0</v>
          </cell>
          <cell r="I145">
            <v>0</v>
          </cell>
          <cell r="J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H146">
            <v>0</v>
          </cell>
          <cell r="I146">
            <v>0</v>
          </cell>
          <cell r="J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H147">
            <v>0</v>
          </cell>
          <cell r="I147">
            <v>0</v>
          </cell>
          <cell r="J147">
            <v>0</v>
          </cell>
        </row>
        <row r="157">
          <cell r="D157">
            <v>156</v>
          </cell>
          <cell r="E157">
            <v>89</v>
          </cell>
          <cell r="F157">
            <v>204</v>
          </cell>
          <cell r="H157">
            <v>311</v>
          </cell>
          <cell r="I157">
            <v>177</v>
          </cell>
          <cell r="J157">
            <v>349</v>
          </cell>
        </row>
        <row r="158">
          <cell r="D158">
            <v>0</v>
          </cell>
          <cell r="E158">
            <v>0</v>
          </cell>
          <cell r="F158">
            <v>0</v>
          </cell>
          <cell r="H158">
            <v>0</v>
          </cell>
          <cell r="I158">
            <v>0</v>
          </cell>
          <cell r="J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H159">
            <v>0</v>
          </cell>
          <cell r="I159">
            <v>0</v>
          </cell>
          <cell r="J159">
            <v>25</v>
          </cell>
        </row>
        <row r="160">
          <cell r="D160">
            <v>0</v>
          </cell>
          <cell r="E160">
            <v>0</v>
          </cell>
          <cell r="F160">
            <v>0</v>
          </cell>
          <cell r="H160">
            <v>0</v>
          </cell>
          <cell r="I160">
            <v>29</v>
          </cell>
          <cell r="J160">
            <v>31</v>
          </cell>
        </row>
        <row r="161">
          <cell r="D161">
            <v>0</v>
          </cell>
          <cell r="E161">
            <v>0</v>
          </cell>
          <cell r="F161">
            <v>0</v>
          </cell>
          <cell r="H161">
            <v>0</v>
          </cell>
          <cell r="I161">
            <v>0</v>
          </cell>
          <cell r="J161">
            <v>0</v>
          </cell>
        </row>
        <row r="162">
          <cell r="D162">
            <v>0</v>
          </cell>
          <cell r="E162">
            <v>0</v>
          </cell>
          <cell r="F162">
            <v>4</v>
          </cell>
          <cell r="H162">
            <v>4</v>
          </cell>
          <cell r="I162">
            <v>5</v>
          </cell>
          <cell r="J162">
            <v>5</v>
          </cell>
        </row>
        <row r="163">
          <cell r="D163">
            <v>0</v>
          </cell>
          <cell r="E163">
            <v>1</v>
          </cell>
          <cell r="F163">
            <v>1</v>
          </cell>
          <cell r="H163">
            <v>1</v>
          </cell>
          <cell r="I163">
            <v>1</v>
          </cell>
          <cell r="J163">
            <v>2</v>
          </cell>
        </row>
        <row r="164">
          <cell r="D164">
            <v>0</v>
          </cell>
          <cell r="E164">
            <v>0</v>
          </cell>
          <cell r="F164">
            <v>0</v>
          </cell>
          <cell r="H164">
            <v>0</v>
          </cell>
          <cell r="I164">
            <v>0</v>
          </cell>
          <cell r="J164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H165">
            <v>1</v>
          </cell>
          <cell r="I165">
            <v>2</v>
          </cell>
          <cell r="J165">
            <v>9</v>
          </cell>
        </row>
        <row r="167">
          <cell r="D167">
            <v>0</v>
          </cell>
          <cell r="E167">
            <v>0</v>
          </cell>
          <cell r="F167">
            <v>0</v>
          </cell>
          <cell r="H167">
            <v>0</v>
          </cell>
          <cell r="I167">
            <v>0</v>
          </cell>
          <cell r="J167">
            <v>1</v>
          </cell>
        </row>
        <row r="168">
          <cell r="D168">
            <v>0</v>
          </cell>
          <cell r="E168">
            <v>0</v>
          </cell>
          <cell r="F168">
            <v>0</v>
          </cell>
          <cell r="H168">
            <v>0</v>
          </cell>
          <cell r="I168">
            <v>0</v>
          </cell>
          <cell r="J168">
            <v>0</v>
          </cell>
        </row>
        <row r="169">
          <cell r="D169">
            <v>0</v>
          </cell>
          <cell r="E169">
            <v>0</v>
          </cell>
          <cell r="F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D170">
            <v>0</v>
          </cell>
          <cell r="E170">
            <v>0</v>
          </cell>
          <cell r="F170">
            <v>0</v>
          </cell>
          <cell r="H170">
            <v>0</v>
          </cell>
          <cell r="I170">
            <v>0</v>
          </cell>
          <cell r="J170">
            <v>0</v>
          </cell>
        </row>
        <row r="179">
          <cell r="D179">
            <v>6700437</v>
          </cell>
          <cell r="E179">
            <v>30006455</v>
          </cell>
          <cell r="F179">
            <v>318322762</v>
          </cell>
          <cell r="H179">
            <v>14002570</v>
          </cell>
          <cell r="I179">
            <v>56771374</v>
          </cell>
          <cell r="J179">
            <v>584005433</v>
          </cell>
        </row>
        <row r="180">
          <cell r="D180">
            <v>0</v>
          </cell>
          <cell r="E180">
            <v>0</v>
          </cell>
          <cell r="F180">
            <v>0</v>
          </cell>
          <cell r="H180">
            <v>0</v>
          </cell>
          <cell r="I180">
            <v>0</v>
          </cell>
          <cell r="J180">
            <v>0</v>
          </cell>
        </row>
        <row r="181">
          <cell r="D181">
            <v>0</v>
          </cell>
          <cell r="E181">
            <v>0</v>
          </cell>
          <cell r="F181">
            <v>0</v>
          </cell>
          <cell r="H181">
            <v>0</v>
          </cell>
          <cell r="I181">
            <v>0</v>
          </cell>
          <cell r="J181">
            <v>89863402</v>
          </cell>
        </row>
        <row r="182">
          <cell r="D182">
            <v>0</v>
          </cell>
          <cell r="E182">
            <v>0</v>
          </cell>
          <cell r="F182">
            <v>0</v>
          </cell>
          <cell r="H182">
            <v>0</v>
          </cell>
          <cell r="I182">
            <v>16303153</v>
          </cell>
          <cell r="J182">
            <v>63110938</v>
          </cell>
        </row>
        <row r="183"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0</v>
          </cell>
          <cell r="J183">
            <v>0</v>
          </cell>
        </row>
        <row r="184">
          <cell r="D184">
            <v>0</v>
          </cell>
          <cell r="E184">
            <v>0</v>
          </cell>
          <cell r="F184">
            <v>20677109</v>
          </cell>
          <cell r="H184">
            <v>403160</v>
          </cell>
          <cell r="I184">
            <v>1186603</v>
          </cell>
          <cell r="J184">
            <v>11623803</v>
          </cell>
        </row>
        <row r="185">
          <cell r="D185">
            <v>0</v>
          </cell>
          <cell r="E185">
            <v>380472</v>
          </cell>
          <cell r="F185">
            <v>540841</v>
          </cell>
          <cell r="H185">
            <v>169123</v>
          </cell>
          <cell r="I185">
            <v>835657</v>
          </cell>
          <cell r="J185">
            <v>5706618</v>
          </cell>
        </row>
        <row r="186">
          <cell r="D186">
            <v>0</v>
          </cell>
          <cell r="E186">
            <v>0</v>
          </cell>
          <cell r="F186">
            <v>0</v>
          </cell>
          <cell r="H186">
            <v>0</v>
          </cell>
          <cell r="I186">
            <v>0</v>
          </cell>
          <cell r="J186">
            <v>0</v>
          </cell>
        </row>
        <row r="187">
          <cell r="D187">
            <v>0</v>
          </cell>
          <cell r="E187">
            <v>0</v>
          </cell>
          <cell r="F187">
            <v>0</v>
          </cell>
          <cell r="H187">
            <v>20270</v>
          </cell>
          <cell r="I187">
            <v>781920</v>
          </cell>
          <cell r="J187">
            <v>15485612</v>
          </cell>
        </row>
        <row r="189">
          <cell r="D189">
            <v>0</v>
          </cell>
          <cell r="E189">
            <v>0</v>
          </cell>
          <cell r="F189">
            <v>0</v>
          </cell>
          <cell r="H189">
            <v>0</v>
          </cell>
          <cell r="I189">
            <v>0</v>
          </cell>
          <cell r="J189">
            <v>574911</v>
          </cell>
        </row>
        <row r="190">
          <cell r="D190">
            <v>0</v>
          </cell>
          <cell r="E190">
            <v>0</v>
          </cell>
          <cell r="F190">
            <v>0</v>
          </cell>
          <cell r="H190">
            <v>0</v>
          </cell>
          <cell r="I190">
            <v>0</v>
          </cell>
          <cell r="J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H191">
            <v>0</v>
          </cell>
          <cell r="I191">
            <v>0</v>
          </cell>
          <cell r="J191">
            <v>0</v>
          </cell>
        </row>
        <row r="192"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</row>
        <row r="197">
          <cell r="D197" t="str">
            <v>Septiembre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D592D-884D-4F5B-B0DF-EE711D4D2316}">
  <dimension ref="A1:N60"/>
  <sheetViews>
    <sheetView tabSelected="1" zoomScaleNormal="100" zoomScaleSheetLayoutView="85" workbookViewId="0">
      <selection activeCell="P43" sqref="P43"/>
    </sheetView>
  </sheetViews>
  <sheetFormatPr baseColWidth="10" defaultRowHeight="15" x14ac:dyDescent="0.25"/>
  <cols>
    <col min="1" max="1" width="38.7109375" customWidth="1"/>
    <col min="2" max="2" width="13" bestFit="1" customWidth="1"/>
    <col min="3" max="3" width="14.140625" bestFit="1" customWidth="1"/>
    <col min="4" max="5" width="15.28515625" bestFit="1" customWidth="1"/>
    <col min="6" max="7" width="13.85546875" customWidth="1"/>
    <col min="8" max="9" width="15.28515625" bestFit="1" customWidth="1"/>
    <col min="10" max="10" width="13.85546875" customWidth="1"/>
    <col min="11" max="11" width="15.28515625" bestFit="1" customWidth="1"/>
    <col min="12" max="13" width="17.140625" bestFit="1" customWidth="1"/>
  </cols>
  <sheetData>
    <row r="1" spans="1:13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8.75" x14ac:dyDescent="0.3">
      <c r="A2" s="62" t="str">
        <f>+_xlfn.CONCAT("1.-Número de días de licencia médica presentadas entre Enero y ",[1]Datos!$D$197," de 2025,  según género del funcionario afecto, tipo y rango de duración de la licencia médica")</f>
        <v>1.-Número de días de licencia médica presentadas entre Enero y Septiembre de 2025,  según género del funcionario afecto, tipo y rango de duración de la licencia médica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ht="18.75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63" t="s">
        <v>0</v>
      </c>
      <c r="B4" s="50" t="s">
        <v>1</v>
      </c>
      <c r="C4" s="51"/>
      <c r="D4" s="51"/>
      <c r="E4" s="51"/>
      <c r="F4" s="51"/>
      <c r="G4" s="51"/>
      <c r="H4" s="51"/>
      <c r="I4" s="52"/>
      <c r="J4" s="53" t="s">
        <v>2</v>
      </c>
      <c r="K4" s="54"/>
      <c r="L4" s="54"/>
      <c r="M4" s="55"/>
    </row>
    <row r="5" spans="1:13" x14ac:dyDescent="0.25">
      <c r="A5" s="63"/>
      <c r="B5" s="59" t="s">
        <v>3</v>
      </c>
      <c r="C5" s="60"/>
      <c r="D5" s="60"/>
      <c r="E5" s="61"/>
      <c r="F5" s="59" t="s">
        <v>4</v>
      </c>
      <c r="G5" s="60"/>
      <c r="H5" s="60"/>
      <c r="I5" s="61"/>
      <c r="J5" s="56"/>
      <c r="K5" s="57"/>
      <c r="L5" s="57"/>
      <c r="M5" s="58"/>
    </row>
    <row r="6" spans="1:13" ht="45" x14ac:dyDescent="0.25">
      <c r="A6" s="63"/>
      <c r="B6" s="4" t="s">
        <v>5</v>
      </c>
      <c r="C6" s="5" t="s">
        <v>6</v>
      </c>
      <c r="D6" s="6" t="s">
        <v>7</v>
      </c>
      <c r="E6" s="7" t="s">
        <v>8</v>
      </c>
      <c r="F6" s="4" t="s">
        <v>5</v>
      </c>
      <c r="G6" s="5" t="s">
        <v>6</v>
      </c>
      <c r="H6" s="6" t="s">
        <v>7</v>
      </c>
      <c r="I6" s="7" t="s">
        <v>8</v>
      </c>
      <c r="J6" s="4" t="s">
        <v>5</v>
      </c>
      <c r="K6" s="5" t="s">
        <v>6</v>
      </c>
      <c r="L6" s="6" t="s">
        <v>7</v>
      </c>
      <c r="M6" s="8" t="s">
        <v>8</v>
      </c>
    </row>
    <row r="7" spans="1:13" ht="15.75" x14ac:dyDescent="0.25">
      <c r="A7" s="9" t="s">
        <v>9</v>
      </c>
      <c r="B7" s="10">
        <f>[1]Datos!D111+[1]Datos!D112</f>
        <v>952</v>
      </c>
      <c r="C7" s="11">
        <f>[1]Datos!E111+[1]Datos!E112</f>
        <v>1384</v>
      </c>
      <c r="D7" s="12">
        <f>[1]Datos!F111+[1]Datos!F112</f>
        <v>9635</v>
      </c>
      <c r="E7" s="13">
        <f t="shared" ref="E7:E14" si="0">SUM(B7:D7)</f>
        <v>11971</v>
      </c>
      <c r="F7" s="10">
        <f>[1]Datos!H111+[1]Datos!H112</f>
        <v>1852</v>
      </c>
      <c r="G7" s="11">
        <f>[1]Datos!I111+[1]Datos!I112</f>
        <v>2883</v>
      </c>
      <c r="H7" s="12">
        <f>[1]Datos!J111+[1]Datos!J112</f>
        <v>18322</v>
      </c>
      <c r="I7" s="13">
        <f t="shared" ref="I7:I14" si="1">SUM(F7:H7)</f>
        <v>23057</v>
      </c>
      <c r="J7" s="10">
        <f t="shared" ref="J7:L13" si="2">B7+F7</f>
        <v>2804</v>
      </c>
      <c r="K7" s="11">
        <f t="shared" si="2"/>
        <v>4267</v>
      </c>
      <c r="L7" s="12">
        <f t="shared" si="2"/>
        <v>27957</v>
      </c>
      <c r="M7" s="13">
        <f t="shared" ref="M7:M14" si="3">+J7+K7+L7</f>
        <v>35028</v>
      </c>
    </row>
    <row r="8" spans="1:13" ht="15.75" x14ac:dyDescent="0.25">
      <c r="A8" s="14" t="s">
        <v>10</v>
      </c>
      <c r="B8" s="15">
        <f>[1]Datos!D113</f>
        <v>0</v>
      </c>
      <c r="C8" s="16">
        <f>[1]Datos!E113</f>
        <v>0</v>
      </c>
      <c r="D8" s="17">
        <f>[1]Datos!F113</f>
        <v>0</v>
      </c>
      <c r="E8" s="18">
        <f t="shared" si="0"/>
        <v>0</v>
      </c>
      <c r="F8" s="15">
        <f>[1]Datos!H113</f>
        <v>2</v>
      </c>
      <c r="G8" s="16">
        <f>[1]Datos!I113</f>
        <v>11</v>
      </c>
      <c r="H8" s="17">
        <f>[1]Datos!J113</f>
        <v>4032</v>
      </c>
      <c r="I8" s="18">
        <f t="shared" si="1"/>
        <v>4045</v>
      </c>
      <c r="J8" s="15">
        <f t="shared" si="2"/>
        <v>2</v>
      </c>
      <c r="K8" s="16">
        <f t="shared" si="2"/>
        <v>11</v>
      </c>
      <c r="L8" s="17">
        <f t="shared" si="2"/>
        <v>4032</v>
      </c>
      <c r="M8" s="18">
        <f t="shared" si="3"/>
        <v>4045</v>
      </c>
    </row>
    <row r="9" spans="1:13" ht="15.75" x14ac:dyDescent="0.25">
      <c r="A9" s="14" t="s">
        <v>11</v>
      </c>
      <c r="B9" s="15">
        <f>[1]Datos!D114</f>
        <v>0</v>
      </c>
      <c r="C9" s="16">
        <f>[1]Datos!E114</f>
        <v>0</v>
      </c>
      <c r="D9" s="17">
        <f>[1]Datos!F114</f>
        <v>0</v>
      </c>
      <c r="E9" s="18">
        <f t="shared" si="0"/>
        <v>0</v>
      </c>
      <c r="F9" s="15">
        <f>[1]Datos!H114</f>
        <v>3</v>
      </c>
      <c r="G9" s="16">
        <f>[1]Datos!I114</f>
        <v>410</v>
      </c>
      <c r="H9" s="17">
        <f>[1]Datos!J114</f>
        <v>1534</v>
      </c>
      <c r="I9" s="18">
        <f t="shared" si="1"/>
        <v>1947</v>
      </c>
      <c r="J9" s="15">
        <f t="shared" si="2"/>
        <v>3</v>
      </c>
      <c r="K9" s="16">
        <f t="shared" si="2"/>
        <v>410</v>
      </c>
      <c r="L9" s="17">
        <f t="shared" si="2"/>
        <v>1534</v>
      </c>
      <c r="M9" s="18">
        <f t="shared" si="3"/>
        <v>1947</v>
      </c>
    </row>
    <row r="10" spans="1:13" ht="15.75" x14ac:dyDescent="0.25">
      <c r="A10" s="14" t="s">
        <v>12</v>
      </c>
      <c r="B10" s="15">
        <f>[1]Datos!D115+[1]Datos!D116</f>
        <v>3</v>
      </c>
      <c r="C10" s="16">
        <f>[1]Datos!E115+[1]Datos!E116</f>
        <v>7</v>
      </c>
      <c r="D10" s="17">
        <f>[1]Datos!F115+[1]Datos!F116</f>
        <v>292</v>
      </c>
      <c r="E10" s="18">
        <f t="shared" si="0"/>
        <v>302</v>
      </c>
      <c r="F10" s="15">
        <f>[1]Datos!H115+[1]Datos!H116</f>
        <v>17</v>
      </c>
      <c r="G10" s="16">
        <f>[1]Datos!I115+[1]Datos!I116</f>
        <v>62</v>
      </c>
      <c r="H10" s="17">
        <f>[1]Datos!J115+[1]Datos!J116</f>
        <v>516</v>
      </c>
      <c r="I10" s="18">
        <f t="shared" si="1"/>
        <v>595</v>
      </c>
      <c r="J10" s="15">
        <f t="shared" si="2"/>
        <v>20</v>
      </c>
      <c r="K10" s="16">
        <f t="shared" si="2"/>
        <v>69</v>
      </c>
      <c r="L10" s="17">
        <f t="shared" si="2"/>
        <v>808</v>
      </c>
      <c r="M10" s="18">
        <f t="shared" si="3"/>
        <v>897</v>
      </c>
    </row>
    <row r="11" spans="1:13" ht="15.75" x14ac:dyDescent="0.25">
      <c r="A11" s="14" t="s">
        <v>13</v>
      </c>
      <c r="B11" s="15">
        <f>[1]Datos!D117+[1]Datos!D118</f>
        <v>0</v>
      </c>
      <c r="C11" s="16">
        <f>[1]Datos!E117+[1]Datos!E118</f>
        <v>4</v>
      </c>
      <c r="D11" s="17">
        <f>[1]Datos!F117+[1]Datos!F118</f>
        <v>12</v>
      </c>
      <c r="E11" s="18">
        <f t="shared" si="0"/>
        <v>16</v>
      </c>
      <c r="F11" s="15">
        <f>[1]Datos!H117+[1]Datos!H118</f>
        <v>4</v>
      </c>
      <c r="G11" s="16">
        <f>[1]Datos!I117+[1]Datos!I118</f>
        <v>53</v>
      </c>
      <c r="H11" s="17">
        <f>[1]Datos!J117+[1]Datos!J118</f>
        <v>160</v>
      </c>
      <c r="I11" s="18">
        <f t="shared" si="1"/>
        <v>217</v>
      </c>
      <c r="J11" s="15">
        <f t="shared" si="2"/>
        <v>4</v>
      </c>
      <c r="K11" s="16">
        <f t="shared" si="2"/>
        <v>57</v>
      </c>
      <c r="L11" s="17">
        <f t="shared" si="2"/>
        <v>172</v>
      </c>
      <c r="M11" s="18">
        <f t="shared" si="3"/>
        <v>233</v>
      </c>
    </row>
    <row r="12" spans="1:13" ht="15.75" x14ac:dyDescent="0.25">
      <c r="A12" s="14" t="s">
        <v>14</v>
      </c>
      <c r="B12" s="15">
        <f>[1]Datos!D119</f>
        <v>0</v>
      </c>
      <c r="C12" s="16">
        <f>[1]Datos!E119</f>
        <v>0</v>
      </c>
      <c r="D12" s="17">
        <f>[1]Datos!F119</f>
        <v>0</v>
      </c>
      <c r="E12" s="18">
        <f t="shared" si="0"/>
        <v>0</v>
      </c>
      <c r="F12" s="15">
        <f>[1]Datos!H119</f>
        <v>1</v>
      </c>
      <c r="G12" s="16">
        <f>[1]Datos!I119</f>
        <v>45</v>
      </c>
      <c r="H12" s="17">
        <f>[1]Datos!J119</f>
        <v>744</v>
      </c>
      <c r="I12" s="18">
        <f t="shared" si="1"/>
        <v>790</v>
      </c>
      <c r="J12" s="15">
        <f t="shared" si="2"/>
        <v>1</v>
      </c>
      <c r="K12" s="16">
        <f t="shared" si="2"/>
        <v>45</v>
      </c>
      <c r="L12" s="17">
        <f t="shared" si="2"/>
        <v>744</v>
      </c>
      <c r="M12" s="18">
        <f t="shared" si="3"/>
        <v>790</v>
      </c>
    </row>
    <row r="13" spans="1:13" ht="15.75" x14ac:dyDescent="0.25">
      <c r="A13" s="14" t="s">
        <v>15</v>
      </c>
      <c r="B13" s="15">
        <f>SUM([1]Datos!D121:D124)</f>
        <v>0</v>
      </c>
      <c r="C13" s="16">
        <f>SUM([1]Datos!E121:E124)</f>
        <v>0</v>
      </c>
      <c r="D13" s="17">
        <f>SUM([1]Datos!F121:F124)</f>
        <v>0</v>
      </c>
      <c r="E13" s="18">
        <f t="shared" si="0"/>
        <v>0</v>
      </c>
      <c r="F13" s="15">
        <f>SUM([1]Datos!H121:H124)</f>
        <v>0</v>
      </c>
      <c r="G13" s="16">
        <f>SUM([1]Datos!I121:I124)</f>
        <v>0</v>
      </c>
      <c r="H13" s="17">
        <f>SUM([1]Datos!J121:J124)</f>
        <v>75</v>
      </c>
      <c r="I13" s="18">
        <f t="shared" si="1"/>
        <v>75</v>
      </c>
      <c r="J13" s="15">
        <f t="shared" si="2"/>
        <v>0</v>
      </c>
      <c r="K13" s="16">
        <f t="shared" si="2"/>
        <v>0</v>
      </c>
      <c r="L13" s="17">
        <f t="shared" si="2"/>
        <v>75</v>
      </c>
      <c r="M13" s="18">
        <f t="shared" si="3"/>
        <v>75</v>
      </c>
    </row>
    <row r="14" spans="1:13" ht="15.75" x14ac:dyDescent="0.25">
      <c r="A14" s="19" t="s">
        <v>2</v>
      </c>
      <c r="B14" s="20">
        <f>SUM(B7:B13)</f>
        <v>955</v>
      </c>
      <c r="C14" s="21">
        <f>SUM(C7:C13)</f>
        <v>1395</v>
      </c>
      <c r="D14" s="22">
        <f>SUM(D7:D13)</f>
        <v>9939</v>
      </c>
      <c r="E14" s="23">
        <f t="shared" si="0"/>
        <v>12289</v>
      </c>
      <c r="F14" s="20">
        <f>SUM(F7:F13)</f>
        <v>1879</v>
      </c>
      <c r="G14" s="21">
        <f>SUM(G7:G13)</f>
        <v>3464</v>
      </c>
      <c r="H14" s="22">
        <f>SUM(H7:H13)</f>
        <v>25383</v>
      </c>
      <c r="I14" s="23">
        <f t="shared" si="1"/>
        <v>30726</v>
      </c>
      <c r="J14" s="20">
        <f>SUM(J7:J13)</f>
        <v>2834</v>
      </c>
      <c r="K14" s="21">
        <f>SUM(K7:K13)</f>
        <v>4859</v>
      </c>
      <c r="L14" s="22">
        <f>SUM(L7:L13)</f>
        <v>35322</v>
      </c>
      <c r="M14" s="23">
        <f t="shared" si="3"/>
        <v>43015</v>
      </c>
    </row>
    <row r="15" spans="1:13" ht="15.75" x14ac:dyDescent="0.25">
      <c r="A15" s="24" t="s">
        <v>16</v>
      </c>
      <c r="B15" s="25"/>
      <c r="C15" s="26"/>
      <c r="D15" s="26"/>
      <c r="E15" s="27">
        <f>+E14/$M$14</f>
        <v>0.28569103800999651</v>
      </c>
      <c r="F15" s="25"/>
      <c r="G15" s="26"/>
      <c r="H15" s="26"/>
      <c r="I15" s="27">
        <f>+I14/$M$14</f>
        <v>0.71430896199000349</v>
      </c>
      <c r="J15" s="25"/>
      <c r="K15" s="26"/>
      <c r="L15" s="26"/>
      <c r="M15" s="27">
        <f>+M14/$M$14</f>
        <v>1</v>
      </c>
    </row>
    <row r="16" spans="1:13" x14ac:dyDescent="0.25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ht="18.75" x14ac:dyDescent="0.3">
      <c r="A17" s="62" t="str">
        <f>_xlfn.CONCAT("2.-Número de licencias médicas presentadas entre Enero y ",[1]Datos!$D$197," de 2025, según género del funcionario afecto, tipo y rango de duración de la licencia médica")</f>
        <v>2.-Número de licencias médicas presentadas entre Enero y Septiembre de 2025, según género del funcionario afecto, tipo y rango de duración de la licencia médica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</row>
    <row r="18" spans="1:13" x14ac:dyDescent="0.25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x14ac:dyDescent="0.25">
      <c r="A19" s="49" t="s">
        <v>17</v>
      </c>
      <c r="B19" s="50" t="s">
        <v>1</v>
      </c>
      <c r="C19" s="51"/>
      <c r="D19" s="51"/>
      <c r="E19" s="51"/>
      <c r="F19" s="51"/>
      <c r="G19" s="51"/>
      <c r="H19" s="51"/>
      <c r="I19" s="52"/>
      <c r="J19" s="53" t="s">
        <v>2</v>
      </c>
      <c r="K19" s="54"/>
      <c r="L19" s="54"/>
      <c r="M19" s="55"/>
    </row>
    <row r="20" spans="1:13" x14ac:dyDescent="0.25">
      <c r="A20" s="49"/>
      <c r="B20" s="59" t="s">
        <v>3</v>
      </c>
      <c r="C20" s="60"/>
      <c r="D20" s="60"/>
      <c r="E20" s="61"/>
      <c r="F20" s="59" t="s">
        <v>4</v>
      </c>
      <c r="G20" s="60"/>
      <c r="H20" s="60"/>
      <c r="I20" s="61"/>
      <c r="J20" s="56"/>
      <c r="K20" s="57"/>
      <c r="L20" s="57"/>
      <c r="M20" s="58"/>
    </row>
    <row r="21" spans="1:13" ht="45" x14ac:dyDescent="0.25">
      <c r="A21" s="49"/>
      <c r="B21" s="4" t="s">
        <v>5</v>
      </c>
      <c r="C21" s="5" t="s">
        <v>6</v>
      </c>
      <c r="D21" s="6" t="s">
        <v>7</v>
      </c>
      <c r="E21" s="7" t="s">
        <v>8</v>
      </c>
      <c r="F21" s="4" t="s">
        <v>5</v>
      </c>
      <c r="G21" s="5" t="s">
        <v>6</v>
      </c>
      <c r="H21" s="6" t="s">
        <v>7</v>
      </c>
      <c r="I21" s="7" t="s">
        <v>8</v>
      </c>
      <c r="J21" s="4" t="s">
        <v>5</v>
      </c>
      <c r="K21" s="5" t="s">
        <v>6</v>
      </c>
      <c r="L21" s="6" t="s">
        <v>7</v>
      </c>
      <c r="M21" s="8" t="s">
        <v>8</v>
      </c>
    </row>
    <row r="22" spans="1:13" ht="15.75" x14ac:dyDescent="0.25">
      <c r="A22" s="9" t="s">
        <v>9</v>
      </c>
      <c r="B22" s="10">
        <f>[1]Datos!D134+[1]Datos!D135</f>
        <v>438</v>
      </c>
      <c r="C22" s="11">
        <f>[1]Datos!E134+[1]Datos!E135</f>
        <v>235</v>
      </c>
      <c r="D22" s="12">
        <f>[1]Datos!F134+[1]Datos!F135</f>
        <v>485</v>
      </c>
      <c r="E22" s="13">
        <f t="shared" ref="E22:E29" si="4">SUM(B22:D22)</f>
        <v>1158</v>
      </c>
      <c r="F22" s="10">
        <f>[1]Datos!H134+[1]Datos!H135</f>
        <v>825</v>
      </c>
      <c r="G22" s="11">
        <f>[1]Datos!I134+[1]Datos!I135</f>
        <v>485</v>
      </c>
      <c r="H22" s="12">
        <f>[1]Datos!J134+[1]Datos!J135</f>
        <v>918</v>
      </c>
      <c r="I22" s="13">
        <f t="shared" ref="I22:I29" si="5">SUM(F22:H22)</f>
        <v>2228</v>
      </c>
      <c r="J22" s="10">
        <f t="shared" ref="J22:L28" si="6">B22+F22</f>
        <v>1263</v>
      </c>
      <c r="K22" s="11">
        <f t="shared" si="6"/>
        <v>720</v>
      </c>
      <c r="L22" s="12">
        <f t="shared" si="6"/>
        <v>1403</v>
      </c>
      <c r="M22" s="13">
        <f t="shared" ref="M22:M28" si="7">SUM(J22:L22)</f>
        <v>3386</v>
      </c>
    </row>
    <row r="23" spans="1:13" ht="15.75" x14ac:dyDescent="0.25">
      <c r="A23" s="14" t="s">
        <v>10</v>
      </c>
      <c r="B23" s="15">
        <f>[1]Datos!D136</f>
        <v>0</v>
      </c>
      <c r="C23" s="16">
        <f>[1]Datos!E136</f>
        <v>0</v>
      </c>
      <c r="D23" s="17">
        <f>[1]Datos!F136</f>
        <v>0</v>
      </c>
      <c r="E23" s="18">
        <f t="shared" si="4"/>
        <v>0</v>
      </c>
      <c r="F23" s="15">
        <f>[1]Datos!H136</f>
        <v>2</v>
      </c>
      <c r="G23" s="16">
        <f>[1]Datos!I136</f>
        <v>2</v>
      </c>
      <c r="H23" s="17">
        <f>[1]Datos!J136</f>
        <v>68</v>
      </c>
      <c r="I23" s="18">
        <f t="shared" si="5"/>
        <v>72</v>
      </c>
      <c r="J23" s="15">
        <f t="shared" si="6"/>
        <v>2</v>
      </c>
      <c r="K23" s="16">
        <f t="shared" si="6"/>
        <v>2</v>
      </c>
      <c r="L23" s="17">
        <f t="shared" si="6"/>
        <v>68</v>
      </c>
      <c r="M23" s="18">
        <f t="shared" si="7"/>
        <v>72</v>
      </c>
    </row>
    <row r="24" spans="1:13" ht="15.75" x14ac:dyDescent="0.25">
      <c r="A24" s="14" t="s">
        <v>11</v>
      </c>
      <c r="B24" s="15">
        <f>[1]Datos!D137</f>
        <v>0</v>
      </c>
      <c r="C24" s="16">
        <f>[1]Datos!E137</f>
        <v>0</v>
      </c>
      <c r="D24" s="17">
        <f>[1]Datos!F137</f>
        <v>0</v>
      </c>
      <c r="E24" s="18">
        <f t="shared" si="4"/>
        <v>0</v>
      </c>
      <c r="F24" s="15">
        <f>[1]Datos!H137</f>
        <v>1</v>
      </c>
      <c r="G24" s="16">
        <f>[1]Datos!I137</f>
        <v>59</v>
      </c>
      <c r="H24" s="17">
        <f>[1]Datos!J137</f>
        <v>55</v>
      </c>
      <c r="I24" s="18">
        <f t="shared" si="5"/>
        <v>115</v>
      </c>
      <c r="J24" s="15">
        <f t="shared" si="6"/>
        <v>1</v>
      </c>
      <c r="K24" s="16">
        <f t="shared" si="6"/>
        <v>59</v>
      </c>
      <c r="L24" s="17">
        <f t="shared" si="6"/>
        <v>55</v>
      </c>
      <c r="M24" s="18">
        <f t="shared" si="7"/>
        <v>115</v>
      </c>
    </row>
    <row r="25" spans="1:13" ht="15.75" x14ac:dyDescent="0.25">
      <c r="A25" s="14" t="s">
        <v>12</v>
      </c>
      <c r="B25" s="15">
        <f>[1]Datos!D138+[1]Datos!D139</f>
        <v>1</v>
      </c>
      <c r="C25" s="16">
        <f>[1]Datos!E138+[1]Datos!E139</f>
        <v>1</v>
      </c>
      <c r="D25" s="17">
        <f>[1]Datos!F138+[1]Datos!F139</f>
        <v>4</v>
      </c>
      <c r="E25" s="18">
        <f t="shared" si="4"/>
        <v>6</v>
      </c>
      <c r="F25" s="15">
        <f>[1]Datos!H138+[1]Datos!H139</f>
        <v>7</v>
      </c>
      <c r="G25" s="16">
        <f>[1]Datos!I138+[1]Datos!I139</f>
        <v>11</v>
      </c>
      <c r="H25" s="17">
        <f>[1]Datos!J138+[1]Datos!J139</f>
        <v>11</v>
      </c>
      <c r="I25" s="18">
        <f t="shared" si="5"/>
        <v>29</v>
      </c>
      <c r="J25" s="15">
        <f t="shared" si="6"/>
        <v>8</v>
      </c>
      <c r="K25" s="16">
        <f t="shared" si="6"/>
        <v>12</v>
      </c>
      <c r="L25" s="17">
        <f t="shared" si="6"/>
        <v>15</v>
      </c>
      <c r="M25" s="18">
        <f t="shared" si="7"/>
        <v>35</v>
      </c>
    </row>
    <row r="26" spans="1:13" ht="15.75" x14ac:dyDescent="0.25">
      <c r="A26" s="14" t="s">
        <v>13</v>
      </c>
      <c r="B26" s="15">
        <f>[1]Datos!D140+[1]Datos!D141</f>
        <v>0</v>
      </c>
      <c r="C26" s="16">
        <f>[1]Datos!E140+[1]Datos!E141</f>
        <v>1</v>
      </c>
      <c r="D26" s="17">
        <f>[1]Datos!F140+[1]Datos!F141</f>
        <v>1</v>
      </c>
      <c r="E26" s="18">
        <f t="shared" si="4"/>
        <v>2</v>
      </c>
      <c r="F26" s="15">
        <f>[1]Datos!H140+[1]Datos!H141</f>
        <v>2</v>
      </c>
      <c r="G26" s="16">
        <f>[1]Datos!I140+[1]Datos!I141</f>
        <v>7</v>
      </c>
      <c r="H26" s="17">
        <f>[1]Datos!J140+[1]Datos!J141</f>
        <v>5</v>
      </c>
      <c r="I26" s="18">
        <f t="shared" si="5"/>
        <v>14</v>
      </c>
      <c r="J26" s="15">
        <f t="shared" si="6"/>
        <v>2</v>
      </c>
      <c r="K26" s="16">
        <f t="shared" si="6"/>
        <v>8</v>
      </c>
      <c r="L26" s="17">
        <f t="shared" si="6"/>
        <v>6</v>
      </c>
      <c r="M26" s="18">
        <f t="shared" si="7"/>
        <v>16</v>
      </c>
    </row>
    <row r="27" spans="1:13" ht="15.75" x14ac:dyDescent="0.25">
      <c r="A27" s="14" t="s">
        <v>14</v>
      </c>
      <c r="B27" s="15">
        <f>+[1]Datos!D142</f>
        <v>0</v>
      </c>
      <c r="C27" s="16">
        <f>+[1]Datos!E142</f>
        <v>0</v>
      </c>
      <c r="D27" s="17">
        <f>+[1]Datos!F142</f>
        <v>0</v>
      </c>
      <c r="E27" s="18">
        <f t="shared" si="4"/>
        <v>0</v>
      </c>
      <c r="F27" s="15">
        <f>+[1]Datos!H142</f>
        <v>1</v>
      </c>
      <c r="G27" s="16">
        <f>+[1]Datos!I142</f>
        <v>6</v>
      </c>
      <c r="H27" s="17">
        <f>+[1]Datos!J142</f>
        <v>40</v>
      </c>
      <c r="I27" s="18">
        <f t="shared" si="5"/>
        <v>47</v>
      </c>
      <c r="J27" s="15">
        <f t="shared" si="6"/>
        <v>1</v>
      </c>
      <c r="K27" s="16">
        <f t="shared" si="6"/>
        <v>6</v>
      </c>
      <c r="L27" s="17">
        <f t="shared" si="6"/>
        <v>40</v>
      </c>
      <c r="M27" s="18">
        <f t="shared" si="7"/>
        <v>47</v>
      </c>
    </row>
    <row r="28" spans="1:13" ht="15.75" x14ac:dyDescent="0.25">
      <c r="A28" s="14" t="s">
        <v>15</v>
      </c>
      <c r="B28" s="15">
        <f>SUM([1]Datos!D144:D147)</f>
        <v>0</v>
      </c>
      <c r="C28" s="16">
        <f>SUM([1]Datos!E144:E147)</f>
        <v>0</v>
      </c>
      <c r="D28" s="17">
        <f>SUM([1]Datos!F144:F147)</f>
        <v>0</v>
      </c>
      <c r="E28" s="18">
        <f t="shared" si="4"/>
        <v>0</v>
      </c>
      <c r="F28" s="15">
        <f>SUM([1]Datos!H144:H147)</f>
        <v>0</v>
      </c>
      <c r="G28" s="16">
        <f>SUM([1]Datos!I144:I147)</f>
        <v>0</v>
      </c>
      <c r="H28" s="17">
        <f>SUM([1]Datos!J144:J147)</f>
        <v>3</v>
      </c>
      <c r="I28" s="18">
        <f t="shared" si="5"/>
        <v>3</v>
      </c>
      <c r="J28" s="15">
        <f t="shared" si="6"/>
        <v>0</v>
      </c>
      <c r="K28" s="16">
        <f t="shared" si="6"/>
        <v>0</v>
      </c>
      <c r="L28" s="17">
        <f t="shared" si="6"/>
        <v>3</v>
      </c>
      <c r="M28" s="18">
        <f t="shared" si="7"/>
        <v>3</v>
      </c>
    </row>
    <row r="29" spans="1:13" ht="15.75" x14ac:dyDescent="0.25">
      <c r="A29" s="19" t="s">
        <v>2</v>
      </c>
      <c r="B29" s="20">
        <f>SUM(B22:B28)</f>
        <v>439</v>
      </c>
      <c r="C29" s="21">
        <f>SUM(C22:C28)</f>
        <v>237</v>
      </c>
      <c r="D29" s="22">
        <f>SUM(D22:D28)</f>
        <v>490</v>
      </c>
      <c r="E29" s="23">
        <f t="shared" si="4"/>
        <v>1166</v>
      </c>
      <c r="F29" s="20">
        <f>SUM(F22:F28)</f>
        <v>838</v>
      </c>
      <c r="G29" s="21">
        <f>SUM(G22:G28)</f>
        <v>570</v>
      </c>
      <c r="H29" s="22">
        <f>SUM(H22:H28)</f>
        <v>1100</v>
      </c>
      <c r="I29" s="23">
        <f t="shared" si="5"/>
        <v>2508</v>
      </c>
      <c r="J29" s="20">
        <f>SUM(J22:J28)</f>
        <v>1277</v>
      </c>
      <c r="K29" s="21">
        <f>SUM(K22:K28)</f>
        <v>807</v>
      </c>
      <c r="L29" s="22">
        <f>SUM(L22:L28)</f>
        <v>1590</v>
      </c>
      <c r="M29" s="23">
        <f>SUM(J29:L29)</f>
        <v>3674</v>
      </c>
    </row>
    <row r="30" spans="1:13" ht="15.75" x14ac:dyDescent="0.25">
      <c r="A30" s="28" t="s">
        <v>18</v>
      </c>
      <c r="B30" s="25"/>
      <c r="C30" s="26"/>
      <c r="D30" s="26"/>
      <c r="E30" s="29">
        <v>628</v>
      </c>
      <c r="F30" s="25"/>
      <c r="G30" s="26"/>
      <c r="H30" s="26"/>
      <c r="I30" s="29">
        <v>1100</v>
      </c>
      <c r="J30" s="25"/>
      <c r="K30" s="26"/>
      <c r="L30" s="26"/>
      <c r="M30" s="29">
        <f>+I30+E30</f>
        <v>1728</v>
      </c>
    </row>
    <row r="31" spans="1:13" x14ac:dyDescent="0.25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ht="18.75" x14ac:dyDescent="0.3">
      <c r="A32" s="62" t="str">
        <f>_xlfn.CONCAT("3.-Número de licencias médicas presentadas entre Enero y ",[1]Datos!$D$197," de 2025 con reembolso, según género del funcionario afecto, tipo y rango de duración de la licencia médica")</f>
        <v>3.-Número de licencias médicas presentadas entre Enero y Septiembre de 2025 con reembolso, según género del funcionario afecto, tipo y rango de duración de la licencia médica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</row>
    <row r="33" spans="1:14" x14ac:dyDescent="0.25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4" x14ac:dyDescent="0.25">
      <c r="A34" s="49" t="s">
        <v>17</v>
      </c>
      <c r="B34" s="50" t="s">
        <v>1</v>
      </c>
      <c r="C34" s="51"/>
      <c r="D34" s="51"/>
      <c r="E34" s="51"/>
      <c r="F34" s="51"/>
      <c r="G34" s="51"/>
      <c r="H34" s="51"/>
      <c r="I34" s="52"/>
      <c r="J34" s="53" t="s">
        <v>2</v>
      </c>
      <c r="K34" s="54"/>
      <c r="L34" s="54"/>
      <c r="M34" s="55"/>
    </row>
    <row r="35" spans="1:14" x14ac:dyDescent="0.25">
      <c r="A35" s="49"/>
      <c r="B35" s="59" t="s">
        <v>3</v>
      </c>
      <c r="C35" s="60"/>
      <c r="D35" s="60"/>
      <c r="E35" s="61"/>
      <c r="F35" s="59" t="s">
        <v>4</v>
      </c>
      <c r="G35" s="60"/>
      <c r="H35" s="60"/>
      <c r="I35" s="61"/>
      <c r="J35" s="56"/>
      <c r="K35" s="57"/>
      <c r="L35" s="57"/>
      <c r="M35" s="58"/>
    </row>
    <row r="36" spans="1:14" ht="45" x14ac:dyDescent="0.25">
      <c r="A36" s="49"/>
      <c r="B36" s="4" t="s">
        <v>5</v>
      </c>
      <c r="C36" s="5" t="s">
        <v>6</v>
      </c>
      <c r="D36" s="6" t="s">
        <v>7</v>
      </c>
      <c r="E36" s="7" t="s">
        <v>8</v>
      </c>
      <c r="F36" s="4" t="s">
        <v>5</v>
      </c>
      <c r="G36" s="5" t="s">
        <v>6</v>
      </c>
      <c r="H36" s="6" t="s">
        <v>7</v>
      </c>
      <c r="I36" s="7" t="s">
        <v>8</v>
      </c>
      <c r="J36" s="4" t="s">
        <v>5</v>
      </c>
      <c r="K36" s="5" t="s">
        <v>6</v>
      </c>
      <c r="L36" s="6" t="s">
        <v>7</v>
      </c>
      <c r="M36" s="8" t="s">
        <v>8</v>
      </c>
    </row>
    <row r="37" spans="1:14" ht="15.75" x14ac:dyDescent="0.25">
      <c r="A37" s="9" t="s">
        <v>9</v>
      </c>
      <c r="B37" s="10">
        <f>+[1]Datos!D157+[1]Datos!D158</f>
        <v>156</v>
      </c>
      <c r="C37" s="11">
        <f>+[1]Datos!E157+[1]Datos!E158</f>
        <v>89</v>
      </c>
      <c r="D37" s="12">
        <f>+[1]Datos!F157+[1]Datos!F158</f>
        <v>204</v>
      </c>
      <c r="E37" s="13">
        <f t="shared" ref="E37:E44" si="8">SUM(B37:D37)</f>
        <v>449</v>
      </c>
      <c r="F37" s="10">
        <f>+[1]Datos!H157+[1]Datos!H158</f>
        <v>311</v>
      </c>
      <c r="G37" s="11">
        <f>+[1]Datos!I157+[1]Datos!I158</f>
        <v>177</v>
      </c>
      <c r="H37" s="12">
        <f>+[1]Datos!J157+[1]Datos!J158</f>
        <v>349</v>
      </c>
      <c r="I37" s="13">
        <f t="shared" ref="I37:I44" si="9">SUM(F37:H37)</f>
        <v>837</v>
      </c>
      <c r="J37" s="10">
        <f t="shared" ref="J37:L43" si="10">B37+F37</f>
        <v>467</v>
      </c>
      <c r="K37" s="11">
        <f t="shared" si="10"/>
        <v>266</v>
      </c>
      <c r="L37" s="12">
        <f t="shared" si="10"/>
        <v>553</v>
      </c>
      <c r="M37" s="13">
        <f t="shared" ref="M37:M43" si="11">SUM(J37:L37)</f>
        <v>1286</v>
      </c>
    </row>
    <row r="38" spans="1:14" ht="15.75" x14ac:dyDescent="0.25">
      <c r="A38" s="14" t="s">
        <v>10</v>
      </c>
      <c r="B38" s="15">
        <f>+[1]Datos!D159</f>
        <v>0</v>
      </c>
      <c r="C38" s="16">
        <f>+[1]Datos!E159</f>
        <v>0</v>
      </c>
      <c r="D38" s="17">
        <f>+[1]Datos!F159</f>
        <v>0</v>
      </c>
      <c r="E38" s="18">
        <f t="shared" si="8"/>
        <v>0</v>
      </c>
      <c r="F38" s="15">
        <f>+[1]Datos!H159</f>
        <v>0</v>
      </c>
      <c r="G38" s="16">
        <f>+[1]Datos!I159</f>
        <v>0</v>
      </c>
      <c r="H38" s="17">
        <f>+[1]Datos!J159</f>
        <v>25</v>
      </c>
      <c r="I38" s="18">
        <f t="shared" si="9"/>
        <v>25</v>
      </c>
      <c r="J38" s="15">
        <f t="shared" si="10"/>
        <v>0</v>
      </c>
      <c r="K38" s="16">
        <f t="shared" si="10"/>
        <v>0</v>
      </c>
      <c r="L38" s="17">
        <f t="shared" si="10"/>
        <v>25</v>
      </c>
      <c r="M38" s="18">
        <f t="shared" si="11"/>
        <v>25</v>
      </c>
    </row>
    <row r="39" spans="1:14" ht="15.75" x14ac:dyDescent="0.25">
      <c r="A39" s="14" t="s">
        <v>11</v>
      </c>
      <c r="B39" s="15">
        <f>+[1]Datos!D160</f>
        <v>0</v>
      </c>
      <c r="C39" s="16">
        <f>+[1]Datos!E160</f>
        <v>0</v>
      </c>
      <c r="D39" s="17">
        <f>+[1]Datos!F160</f>
        <v>0</v>
      </c>
      <c r="E39" s="18">
        <f t="shared" si="8"/>
        <v>0</v>
      </c>
      <c r="F39" s="15">
        <f>+[1]Datos!H160</f>
        <v>0</v>
      </c>
      <c r="G39" s="16">
        <f>+[1]Datos!I160</f>
        <v>29</v>
      </c>
      <c r="H39" s="17">
        <f>+[1]Datos!J160</f>
        <v>31</v>
      </c>
      <c r="I39" s="18">
        <f t="shared" si="9"/>
        <v>60</v>
      </c>
      <c r="J39" s="15">
        <f t="shared" si="10"/>
        <v>0</v>
      </c>
      <c r="K39" s="16">
        <f t="shared" si="10"/>
        <v>29</v>
      </c>
      <c r="L39" s="17">
        <f t="shared" si="10"/>
        <v>31</v>
      </c>
      <c r="M39" s="18">
        <f t="shared" si="11"/>
        <v>60</v>
      </c>
    </row>
    <row r="40" spans="1:14" ht="15.75" x14ac:dyDescent="0.25">
      <c r="A40" s="14" t="s">
        <v>12</v>
      </c>
      <c r="B40" s="15">
        <f>+[1]Datos!D161+[1]Datos!D162</f>
        <v>0</v>
      </c>
      <c r="C40" s="16">
        <f>+[1]Datos!E161+[1]Datos!E162</f>
        <v>0</v>
      </c>
      <c r="D40" s="17">
        <f>+[1]Datos!F161+[1]Datos!F162</f>
        <v>4</v>
      </c>
      <c r="E40" s="18">
        <f t="shared" si="8"/>
        <v>4</v>
      </c>
      <c r="F40" s="15">
        <f>+[1]Datos!H161+[1]Datos!H162</f>
        <v>4</v>
      </c>
      <c r="G40" s="16">
        <f>+[1]Datos!I161+[1]Datos!I162</f>
        <v>5</v>
      </c>
      <c r="H40" s="17">
        <f>+[1]Datos!J161+[1]Datos!J162</f>
        <v>5</v>
      </c>
      <c r="I40" s="18">
        <f t="shared" si="9"/>
        <v>14</v>
      </c>
      <c r="J40" s="15">
        <f t="shared" si="10"/>
        <v>4</v>
      </c>
      <c r="K40" s="16">
        <f t="shared" si="10"/>
        <v>5</v>
      </c>
      <c r="L40" s="17">
        <f t="shared" si="10"/>
        <v>9</v>
      </c>
      <c r="M40" s="18">
        <f t="shared" si="11"/>
        <v>18</v>
      </c>
    </row>
    <row r="41" spans="1:14" ht="15.75" x14ac:dyDescent="0.25">
      <c r="A41" s="14" t="s">
        <v>13</v>
      </c>
      <c r="B41" s="15">
        <f>+[1]Datos!D163+[1]Datos!D164</f>
        <v>0</v>
      </c>
      <c r="C41" s="16">
        <f>+[1]Datos!E163+[1]Datos!E164</f>
        <v>1</v>
      </c>
      <c r="D41" s="17">
        <f>+[1]Datos!F163+[1]Datos!F164</f>
        <v>1</v>
      </c>
      <c r="E41" s="18">
        <f t="shared" si="8"/>
        <v>2</v>
      </c>
      <c r="F41" s="15">
        <f>+[1]Datos!H163+[1]Datos!H164</f>
        <v>1</v>
      </c>
      <c r="G41" s="16">
        <f>+[1]Datos!I163+[1]Datos!I164</f>
        <v>1</v>
      </c>
      <c r="H41" s="17">
        <f>+[1]Datos!J163+[1]Datos!J164</f>
        <v>2</v>
      </c>
      <c r="I41" s="18">
        <f t="shared" si="9"/>
        <v>4</v>
      </c>
      <c r="J41" s="15">
        <f t="shared" si="10"/>
        <v>1</v>
      </c>
      <c r="K41" s="16">
        <f t="shared" si="10"/>
        <v>2</v>
      </c>
      <c r="L41" s="17">
        <f t="shared" si="10"/>
        <v>3</v>
      </c>
      <c r="M41" s="18">
        <f t="shared" si="11"/>
        <v>6</v>
      </c>
    </row>
    <row r="42" spans="1:14" ht="15.75" x14ac:dyDescent="0.25">
      <c r="A42" s="14" t="s">
        <v>14</v>
      </c>
      <c r="B42" s="15">
        <f>+[1]Datos!D165</f>
        <v>0</v>
      </c>
      <c r="C42" s="16">
        <f>+[1]Datos!E165</f>
        <v>0</v>
      </c>
      <c r="D42" s="17">
        <f>+[1]Datos!F165</f>
        <v>0</v>
      </c>
      <c r="E42" s="18">
        <f t="shared" si="8"/>
        <v>0</v>
      </c>
      <c r="F42" s="15">
        <f>+[1]Datos!H165</f>
        <v>1</v>
      </c>
      <c r="G42" s="16">
        <f>+[1]Datos!I165</f>
        <v>2</v>
      </c>
      <c r="H42" s="17">
        <f>+[1]Datos!J165</f>
        <v>9</v>
      </c>
      <c r="I42" s="18">
        <f t="shared" si="9"/>
        <v>12</v>
      </c>
      <c r="J42" s="15">
        <f t="shared" si="10"/>
        <v>1</v>
      </c>
      <c r="K42" s="16">
        <f t="shared" si="10"/>
        <v>2</v>
      </c>
      <c r="L42" s="17">
        <f t="shared" si="10"/>
        <v>9</v>
      </c>
      <c r="M42" s="18">
        <f t="shared" si="11"/>
        <v>12</v>
      </c>
    </row>
    <row r="43" spans="1:14" ht="15.75" x14ac:dyDescent="0.25">
      <c r="A43" s="14" t="s">
        <v>15</v>
      </c>
      <c r="B43" s="15">
        <f>[1]Datos!D167+[1]Datos!D168+[1]Datos!D169+[1]Datos!D170</f>
        <v>0</v>
      </c>
      <c r="C43" s="16">
        <f>[1]Datos!E167+[1]Datos!E168+[1]Datos!E169+[1]Datos!E170</f>
        <v>0</v>
      </c>
      <c r="D43" s="17">
        <f>[1]Datos!F167+[1]Datos!F168+[1]Datos!F169+[1]Datos!F170</f>
        <v>0</v>
      </c>
      <c r="E43" s="18">
        <f t="shared" si="8"/>
        <v>0</v>
      </c>
      <c r="F43" s="15">
        <f>[1]Datos!H167+[1]Datos!H168+[1]Datos!H169+[1]Datos!H170</f>
        <v>0</v>
      </c>
      <c r="G43" s="16">
        <f>[1]Datos!I167+[1]Datos!I168+[1]Datos!I169+[1]Datos!I170</f>
        <v>0</v>
      </c>
      <c r="H43" s="17">
        <f>[1]Datos!J167+[1]Datos!J168+[1]Datos!J169+[1]Datos!J170</f>
        <v>1</v>
      </c>
      <c r="I43" s="18">
        <f t="shared" si="9"/>
        <v>1</v>
      </c>
      <c r="J43" s="15">
        <f t="shared" si="10"/>
        <v>0</v>
      </c>
      <c r="K43" s="16">
        <f t="shared" si="10"/>
        <v>0</v>
      </c>
      <c r="L43" s="17">
        <f t="shared" si="10"/>
        <v>1</v>
      </c>
      <c r="M43" s="18">
        <f t="shared" si="11"/>
        <v>1</v>
      </c>
    </row>
    <row r="44" spans="1:14" ht="15.75" x14ac:dyDescent="0.25">
      <c r="A44" s="19" t="s">
        <v>2</v>
      </c>
      <c r="B44" s="20">
        <f>SUM(B37:B43)</f>
        <v>156</v>
      </c>
      <c r="C44" s="21">
        <f>SUM(C37:C43)</f>
        <v>90</v>
      </c>
      <c r="D44" s="22">
        <f>SUM(D37:D43)</f>
        <v>209</v>
      </c>
      <c r="E44" s="23">
        <f t="shared" si="8"/>
        <v>455</v>
      </c>
      <c r="F44" s="20">
        <f>SUM(F37:F43)</f>
        <v>317</v>
      </c>
      <c r="G44" s="21">
        <f>SUM(G37:G43)</f>
        <v>214</v>
      </c>
      <c r="H44" s="22">
        <f>SUM(H37:H43)</f>
        <v>422</v>
      </c>
      <c r="I44" s="23">
        <f t="shared" si="9"/>
        <v>953</v>
      </c>
      <c r="J44" s="20">
        <f>SUM(J37:J43)</f>
        <v>473</v>
      </c>
      <c r="K44" s="21">
        <f>SUM(K37:K43)</f>
        <v>304</v>
      </c>
      <c r="L44" s="22">
        <f>SUM(L37:L43)</f>
        <v>631</v>
      </c>
      <c r="M44" s="23">
        <f>SUM(J44:L44)</f>
        <v>1408</v>
      </c>
      <c r="N44" s="30"/>
    </row>
    <row r="45" spans="1:14" ht="15.75" x14ac:dyDescent="0.25">
      <c r="A45" s="31" t="s">
        <v>19</v>
      </c>
      <c r="B45" s="32"/>
      <c r="C45" s="33"/>
      <c r="D45" s="33"/>
      <c r="E45" s="27">
        <f>+E44/E29</f>
        <v>0.39022298456260718</v>
      </c>
      <c r="F45" s="32"/>
      <c r="G45" s="33"/>
      <c r="H45" s="33"/>
      <c r="I45" s="27">
        <f>+I44/I29</f>
        <v>0.37998405103668259</v>
      </c>
      <c r="J45" s="32"/>
      <c r="K45" s="33"/>
      <c r="L45" s="33"/>
      <c r="M45" s="27">
        <f>+M44/M29</f>
        <v>0.38323353293413176</v>
      </c>
    </row>
    <row r="46" spans="1:14" ht="15.75" x14ac:dyDescent="0.25">
      <c r="A46" s="34"/>
      <c r="B46" s="34"/>
      <c r="C46" s="34"/>
      <c r="D46" s="34"/>
      <c r="E46" s="35"/>
      <c r="F46" s="34"/>
      <c r="G46" s="34"/>
      <c r="H46" s="34"/>
      <c r="I46" s="35"/>
      <c r="J46" s="34"/>
      <c r="K46" s="34"/>
      <c r="L46" s="34"/>
      <c r="M46" s="35"/>
    </row>
    <row r="47" spans="1:14" ht="18.75" x14ac:dyDescent="0.25">
      <c r="A47" s="48" t="str">
        <f>_xlfn.CONCAT("4.-Monto ($) recuperado total de las licencias médicas presentadas entre Enero y ",[1]Datos!$D$197," de 2025, según género del funcionario afecto, tipo y rango de duración de la licencia médica")</f>
        <v>4.-Monto ($) recuperado total de las licencias médicas presentadas entre Enero y Septiembre de 2025, según género del funcionario afecto, tipo y rango de duración de la licencia médica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</row>
    <row r="48" spans="1:14" x14ac:dyDescent="0.25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x14ac:dyDescent="0.25">
      <c r="A49" s="49" t="s">
        <v>17</v>
      </c>
      <c r="B49" s="50" t="s">
        <v>1</v>
      </c>
      <c r="C49" s="51"/>
      <c r="D49" s="51"/>
      <c r="E49" s="51"/>
      <c r="F49" s="51"/>
      <c r="G49" s="51"/>
      <c r="H49" s="51"/>
      <c r="I49" s="52"/>
      <c r="J49" s="53" t="s">
        <v>2</v>
      </c>
      <c r="K49" s="54"/>
      <c r="L49" s="54"/>
      <c r="M49" s="55"/>
    </row>
    <row r="50" spans="1:13" x14ac:dyDescent="0.25">
      <c r="A50" s="49"/>
      <c r="B50" s="59" t="s">
        <v>3</v>
      </c>
      <c r="C50" s="60"/>
      <c r="D50" s="60"/>
      <c r="E50" s="61"/>
      <c r="F50" s="59" t="s">
        <v>4</v>
      </c>
      <c r="G50" s="60"/>
      <c r="H50" s="60"/>
      <c r="I50" s="61"/>
      <c r="J50" s="56"/>
      <c r="K50" s="57"/>
      <c r="L50" s="57"/>
      <c r="M50" s="58"/>
    </row>
    <row r="51" spans="1:13" ht="45" x14ac:dyDescent="0.25">
      <c r="A51" s="49"/>
      <c r="B51" s="4" t="s">
        <v>5</v>
      </c>
      <c r="C51" s="5" t="s">
        <v>6</v>
      </c>
      <c r="D51" s="6" t="s">
        <v>7</v>
      </c>
      <c r="E51" s="7" t="s">
        <v>8</v>
      </c>
      <c r="F51" s="4" t="s">
        <v>5</v>
      </c>
      <c r="G51" s="5" t="s">
        <v>6</v>
      </c>
      <c r="H51" s="6" t="s">
        <v>7</v>
      </c>
      <c r="I51" s="7" t="s">
        <v>8</v>
      </c>
      <c r="J51" s="4" t="s">
        <v>5</v>
      </c>
      <c r="K51" s="5" t="s">
        <v>6</v>
      </c>
      <c r="L51" s="6" t="s">
        <v>7</v>
      </c>
      <c r="M51" s="8" t="s">
        <v>8</v>
      </c>
    </row>
    <row r="52" spans="1:13" ht="15.75" x14ac:dyDescent="0.25">
      <c r="A52" s="9" t="s">
        <v>9</v>
      </c>
      <c r="B52" s="36">
        <f>[1]Datos!D179+[1]Datos!D180</f>
        <v>6700437</v>
      </c>
      <c r="C52" s="37">
        <f>[1]Datos!E179+[1]Datos!E180</f>
        <v>30006455</v>
      </c>
      <c r="D52" s="38">
        <f>[1]Datos!F179+[1]Datos!F180</f>
        <v>318322762</v>
      </c>
      <c r="E52" s="39">
        <f t="shared" ref="E52:E59" si="12">SUM(B52:D52)</f>
        <v>355029654</v>
      </c>
      <c r="F52" s="36">
        <f>[1]Datos!H179+[1]Datos!H180</f>
        <v>14002570</v>
      </c>
      <c r="G52" s="37">
        <f>[1]Datos!I179+[1]Datos!I180</f>
        <v>56771374</v>
      </c>
      <c r="H52" s="38">
        <f>[1]Datos!J179+[1]Datos!J180</f>
        <v>584005433</v>
      </c>
      <c r="I52" s="39">
        <f t="shared" ref="I52:I59" si="13">SUM(F52:H52)</f>
        <v>654779377</v>
      </c>
      <c r="J52" s="36">
        <f t="shared" ref="J52:L58" si="14">B52+F52</f>
        <v>20703007</v>
      </c>
      <c r="K52" s="37">
        <f t="shared" si="14"/>
        <v>86777829</v>
      </c>
      <c r="L52" s="38">
        <f t="shared" si="14"/>
        <v>902328195</v>
      </c>
      <c r="M52" s="39">
        <f t="shared" ref="M52:M58" si="15">SUM(J52:L52)</f>
        <v>1009809031</v>
      </c>
    </row>
    <row r="53" spans="1:13" ht="15.75" x14ac:dyDescent="0.25">
      <c r="A53" s="14" t="s">
        <v>10</v>
      </c>
      <c r="B53" s="40">
        <f>[1]Datos!D181</f>
        <v>0</v>
      </c>
      <c r="C53" s="41">
        <f>[1]Datos!E181</f>
        <v>0</v>
      </c>
      <c r="D53" s="42">
        <f>[1]Datos!F181</f>
        <v>0</v>
      </c>
      <c r="E53" s="43">
        <f t="shared" si="12"/>
        <v>0</v>
      </c>
      <c r="F53" s="40">
        <f>[1]Datos!H181</f>
        <v>0</v>
      </c>
      <c r="G53" s="41">
        <f>[1]Datos!I181</f>
        <v>0</v>
      </c>
      <c r="H53" s="42">
        <f>[1]Datos!J181</f>
        <v>89863402</v>
      </c>
      <c r="I53" s="43">
        <f t="shared" si="13"/>
        <v>89863402</v>
      </c>
      <c r="J53" s="40">
        <f t="shared" si="14"/>
        <v>0</v>
      </c>
      <c r="K53" s="41">
        <f t="shared" si="14"/>
        <v>0</v>
      </c>
      <c r="L53" s="42">
        <f t="shared" si="14"/>
        <v>89863402</v>
      </c>
      <c r="M53" s="43">
        <f t="shared" si="15"/>
        <v>89863402</v>
      </c>
    </row>
    <row r="54" spans="1:13" ht="15.75" x14ac:dyDescent="0.25">
      <c r="A54" s="14" t="s">
        <v>11</v>
      </c>
      <c r="B54" s="40">
        <f>[1]Datos!D182</f>
        <v>0</v>
      </c>
      <c r="C54" s="41">
        <f>[1]Datos!E182</f>
        <v>0</v>
      </c>
      <c r="D54" s="42">
        <f>[1]Datos!F182</f>
        <v>0</v>
      </c>
      <c r="E54" s="43">
        <f t="shared" si="12"/>
        <v>0</v>
      </c>
      <c r="F54" s="40">
        <f>[1]Datos!H182</f>
        <v>0</v>
      </c>
      <c r="G54" s="41">
        <f>[1]Datos!I182</f>
        <v>16303153</v>
      </c>
      <c r="H54" s="42">
        <f>[1]Datos!J182</f>
        <v>63110938</v>
      </c>
      <c r="I54" s="43">
        <f t="shared" si="13"/>
        <v>79414091</v>
      </c>
      <c r="J54" s="40">
        <f t="shared" si="14"/>
        <v>0</v>
      </c>
      <c r="K54" s="41">
        <f t="shared" si="14"/>
        <v>16303153</v>
      </c>
      <c r="L54" s="42">
        <f t="shared" si="14"/>
        <v>63110938</v>
      </c>
      <c r="M54" s="43">
        <f t="shared" si="15"/>
        <v>79414091</v>
      </c>
    </row>
    <row r="55" spans="1:13" ht="15.75" x14ac:dyDescent="0.25">
      <c r="A55" s="14" t="s">
        <v>12</v>
      </c>
      <c r="B55" s="40">
        <f>[1]Datos!D183+[1]Datos!D184</f>
        <v>0</v>
      </c>
      <c r="C55" s="41">
        <f>[1]Datos!E183+[1]Datos!E184</f>
        <v>0</v>
      </c>
      <c r="D55" s="42">
        <f>[1]Datos!F183+[1]Datos!F184</f>
        <v>20677109</v>
      </c>
      <c r="E55" s="43">
        <f t="shared" si="12"/>
        <v>20677109</v>
      </c>
      <c r="F55" s="40">
        <f>[1]Datos!H183+[1]Datos!H184</f>
        <v>403160</v>
      </c>
      <c r="G55" s="41">
        <f>[1]Datos!I183+[1]Datos!I184</f>
        <v>1186603</v>
      </c>
      <c r="H55" s="42">
        <f>[1]Datos!J183+[1]Datos!J184</f>
        <v>11623803</v>
      </c>
      <c r="I55" s="43">
        <f t="shared" si="13"/>
        <v>13213566</v>
      </c>
      <c r="J55" s="40">
        <f t="shared" si="14"/>
        <v>403160</v>
      </c>
      <c r="K55" s="41">
        <f t="shared" si="14"/>
        <v>1186603</v>
      </c>
      <c r="L55" s="42">
        <f t="shared" si="14"/>
        <v>32300912</v>
      </c>
      <c r="M55" s="43">
        <f t="shared" si="15"/>
        <v>33890675</v>
      </c>
    </row>
    <row r="56" spans="1:13" ht="15.75" x14ac:dyDescent="0.25">
      <c r="A56" s="14" t="s">
        <v>13</v>
      </c>
      <c r="B56" s="40">
        <f>[1]Datos!D185+[1]Datos!D186</f>
        <v>0</v>
      </c>
      <c r="C56" s="41">
        <f>[1]Datos!E185+[1]Datos!E186</f>
        <v>380472</v>
      </c>
      <c r="D56" s="42">
        <f>[1]Datos!F185+[1]Datos!F186</f>
        <v>540841</v>
      </c>
      <c r="E56" s="43">
        <f t="shared" si="12"/>
        <v>921313</v>
      </c>
      <c r="F56" s="40">
        <f>[1]Datos!H185+[1]Datos!H186</f>
        <v>169123</v>
      </c>
      <c r="G56" s="41">
        <f>[1]Datos!I185+[1]Datos!I186</f>
        <v>835657</v>
      </c>
      <c r="H56" s="42">
        <f>[1]Datos!J185+[1]Datos!J186</f>
        <v>5706618</v>
      </c>
      <c r="I56" s="43">
        <f t="shared" si="13"/>
        <v>6711398</v>
      </c>
      <c r="J56" s="40">
        <f t="shared" si="14"/>
        <v>169123</v>
      </c>
      <c r="K56" s="41">
        <f t="shared" si="14"/>
        <v>1216129</v>
      </c>
      <c r="L56" s="42">
        <f t="shared" si="14"/>
        <v>6247459</v>
      </c>
      <c r="M56" s="43">
        <f t="shared" si="15"/>
        <v>7632711</v>
      </c>
    </row>
    <row r="57" spans="1:13" ht="15.75" x14ac:dyDescent="0.25">
      <c r="A57" s="14" t="s">
        <v>14</v>
      </c>
      <c r="B57" s="40">
        <f>[1]Datos!D187</f>
        <v>0</v>
      </c>
      <c r="C57" s="41">
        <f>[1]Datos!E187</f>
        <v>0</v>
      </c>
      <c r="D57" s="42">
        <f>[1]Datos!F187</f>
        <v>0</v>
      </c>
      <c r="E57" s="43">
        <f t="shared" si="12"/>
        <v>0</v>
      </c>
      <c r="F57" s="40">
        <f>[1]Datos!H187</f>
        <v>20270</v>
      </c>
      <c r="G57" s="41">
        <f>[1]Datos!I187</f>
        <v>781920</v>
      </c>
      <c r="H57" s="42">
        <f>[1]Datos!J187</f>
        <v>15485612</v>
      </c>
      <c r="I57" s="43">
        <f t="shared" si="13"/>
        <v>16287802</v>
      </c>
      <c r="J57" s="40">
        <f t="shared" si="14"/>
        <v>20270</v>
      </c>
      <c r="K57" s="41">
        <f t="shared" si="14"/>
        <v>781920</v>
      </c>
      <c r="L57" s="42">
        <f t="shared" si="14"/>
        <v>15485612</v>
      </c>
      <c r="M57" s="43">
        <f t="shared" si="15"/>
        <v>16287802</v>
      </c>
    </row>
    <row r="58" spans="1:13" ht="15.75" x14ac:dyDescent="0.25">
      <c r="A58" s="14" t="s">
        <v>15</v>
      </c>
      <c r="B58" s="40">
        <f>SUM([1]Datos!D189:D192)</f>
        <v>0</v>
      </c>
      <c r="C58" s="41">
        <f>SUM([1]Datos!E189:E192)</f>
        <v>0</v>
      </c>
      <c r="D58" s="42">
        <f>SUM([1]Datos!F189:F192)</f>
        <v>0</v>
      </c>
      <c r="E58" s="43">
        <f t="shared" si="12"/>
        <v>0</v>
      </c>
      <c r="F58" s="40">
        <f>SUM([1]Datos!H189:H192)</f>
        <v>0</v>
      </c>
      <c r="G58" s="41">
        <f>SUM([1]Datos!I189:I192)</f>
        <v>0</v>
      </c>
      <c r="H58" s="42">
        <f>SUM([1]Datos!J189:J192)</f>
        <v>574911</v>
      </c>
      <c r="I58" s="43">
        <f t="shared" si="13"/>
        <v>574911</v>
      </c>
      <c r="J58" s="40">
        <f t="shared" si="14"/>
        <v>0</v>
      </c>
      <c r="K58" s="41">
        <f t="shared" si="14"/>
        <v>0</v>
      </c>
      <c r="L58" s="42">
        <f t="shared" si="14"/>
        <v>574911</v>
      </c>
      <c r="M58" s="43">
        <f t="shared" si="15"/>
        <v>574911</v>
      </c>
    </row>
    <row r="59" spans="1:13" ht="15.75" x14ac:dyDescent="0.25">
      <c r="A59" s="19" t="s">
        <v>2</v>
      </c>
      <c r="B59" s="44">
        <f>SUM(B52:B58)</f>
        <v>6700437</v>
      </c>
      <c r="C59" s="45">
        <f>SUM(C52:C58)</f>
        <v>30386927</v>
      </c>
      <c r="D59" s="46">
        <f>SUM(D52:D58)</f>
        <v>339540712</v>
      </c>
      <c r="E59" s="47">
        <f t="shared" si="12"/>
        <v>376628076</v>
      </c>
      <c r="F59" s="44">
        <f>SUM(F52:F58)</f>
        <v>14595123</v>
      </c>
      <c r="G59" s="45">
        <f>SUM(G52:G58)</f>
        <v>75878707</v>
      </c>
      <c r="H59" s="46">
        <f>SUM(H52:H58)</f>
        <v>770370717</v>
      </c>
      <c r="I59" s="47">
        <f t="shared" si="13"/>
        <v>860844547</v>
      </c>
      <c r="J59" s="44">
        <f>SUM(J52:J58)</f>
        <v>21295560</v>
      </c>
      <c r="K59" s="45">
        <f>SUM(K52:K58)</f>
        <v>106265634</v>
      </c>
      <c r="L59" s="46">
        <f>SUM(L52:L58)</f>
        <v>1109911429</v>
      </c>
      <c r="M59" s="47">
        <f>SUM(J59:L59)</f>
        <v>1237472623</v>
      </c>
    </row>
    <row r="60" spans="1:13" x14ac:dyDescent="0.25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</sheetData>
  <mergeCells count="24">
    <mergeCell ref="A2:M2"/>
    <mergeCell ref="A4:A6"/>
    <mergeCell ref="B4:I4"/>
    <mergeCell ref="J4:M5"/>
    <mergeCell ref="B5:E5"/>
    <mergeCell ref="F5:I5"/>
    <mergeCell ref="A17:M17"/>
    <mergeCell ref="A19:A21"/>
    <mergeCell ref="B19:I19"/>
    <mergeCell ref="J19:M20"/>
    <mergeCell ref="B20:E20"/>
    <mergeCell ref="F20:I20"/>
    <mergeCell ref="A32:M32"/>
    <mergeCell ref="A34:A36"/>
    <mergeCell ref="B34:I34"/>
    <mergeCell ref="J34:M35"/>
    <mergeCell ref="B35:E35"/>
    <mergeCell ref="F35:I35"/>
    <mergeCell ref="A47:M47"/>
    <mergeCell ref="A49:A51"/>
    <mergeCell ref="B49:I49"/>
    <mergeCell ref="J49:M50"/>
    <mergeCell ref="B50:E50"/>
    <mergeCell ref="F50:I50"/>
  </mergeCells>
  <pageMargins left="0.25" right="0.25" top="0.75" bottom="0.75" header="0.3" footer="0.3"/>
  <pageSetup paperSize="9" scale="44" orientation="landscape" r:id="rId1"/>
</worksheet>
</file>

<file path=docMetadata/LabelInfo.xml><?xml version="1.0" encoding="utf-8"?>
<clbl:labelList xmlns:clbl="http://schemas.microsoft.com/office/2020/mipLabelMetadata">
  <clbl:label id="{fc537770-210a-47ac-b2ab-cddef19e742f}" enabled="1" method="Standard" siteId="{8bef3dae-3f49-4f22-8a5d-85a8e59a371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Sepúlveda Espinoza</dc:creator>
  <cp:lastModifiedBy>Felipe Sepúlveda Espinoza</cp:lastModifiedBy>
  <dcterms:created xsi:type="dcterms:W3CDTF">2025-10-15T21:46:14Z</dcterms:created>
  <dcterms:modified xsi:type="dcterms:W3CDTF">2025-10-16T11:12:44Z</dcterms:modified>
</cp:coreProperties>
</file>